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教室\教材用\松本分自治会計資料\松本分自治会計資料\"/>
    </mc:Choice>
  </mc:AlternateContent>
  <xr:revisionPtr revIDLastSave="0" documentId="8_{C0858774-A1A9-4ED0-8BEA-C4399005A0C3}" xr6:coauthVersionLast="47" xr6:coauthVersionMax="47" xr10:uidLastSave="{00000000-0000-0000-0000-000000000000}"/>
  <bookViews>
    <workbookView xWindow="-120" yWindow="-120" windowWidth="29040" windowHeight="15720" activeTab="1" xr2:uid="{B3FE950B-940A-4AFE-A1D7-12767C9F202D}"/>
  </bookViews>
  <sheets>
    <sheet name="R8 (説明)" sheetId="3" r:id="rId1"/>
    <sheet name="R8" sheetId="1" r:id="rId2"/>
    <sheet name="ORG" sheetId="2" r:id="rId3"/>
  </sheets>
  <definedNames>
    <definedName name="_xlnm.Print_Area" localSheetId="2">ORG!$A$1:$N$32</definedName>
    <definedName name="_xlnm.Print_Area" localSheetId="1">'R8'!$K$4:$Y$34</definedName>
    <definedName name="_xlnm.Print_Area" localSheetId="0">'R8 (説明)'!$K$4:$Y$34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" i="1" l="1"/>
  <c r="F6" i="1"/>
  <c r="L4" i="3"/>
  <c r="F6" i="3"/>
  <c r="X6" i="3" s="1"/>
  <c r="X10" i="3"/>
  <c r="U10" i="3"/>
  <c r="Y30" i="3"/>
  <c r="W32" i="3" s="1"/>
  <c r="Y33" i="3" s="1"/>
  <c r="V30" i="3"/>
  <c r="T32" i="3" s="1"/>
  <c r="V33" i="3" s="1"/>
  <c r="R30" i="3"/>
  <c r="Q30" i="3"/>
  <c r="P30" i="3"/>
  <c r="O30" i="3"/>
  <c r="X29" i="3"/>
  <c r="T29" i="3"/>
  <c r="U29" i="3" s="1"/>
  <c r="S29" i="3"/>
  <c r="X28" i="3"/>
  <c r="T28" i="3"/>
  <c r="U28" i="3" s="1"/>
  <c r="S28" i="3"/>
  <c r="W27" i="3"/>
  <c r="T27" i="3"/>
  <c r="U27" i="3" s="1"/>
  <c r="S27" i="3"/>
  <c r="W26" i="3"/>
  <c r="X26" i="3" s="1"/>
  <c r="T26" i="3"/>
  <c r="U26" i="3" s="1"/>
  <c r="S26" i="3"/>
  <c r="W25" i="3"/>
  <c r="U25" i="3"/>
  <c r="T25" i="3"/>
  <c r="S25" i="3"/>
  <c r="W24" i="3"/>
  <c r="T24" i="3"/>
  <c r="U24" i="3" s="1"/>
  <c r="S24" i="3"/>
  <c r="W23" i="3"/>
  <c r="T23" i="3"/>
  <c r="U23" i="3" s="1"/>
  <c r="S23" i="3"/>
  <c r="W22" i="3"/>
  <c r="X22" i="3" s="1"/>
  <c r="T22" i="3"/>
  <c r="U22" i="3" s="1"/>
  <c r="S22" i="3"/>
  <c r="W21" i="3"/>
  <c r="U21" i="3"/>
  <c r="T21" i="3"/>
  <c r="S21" i="3"/>
  <c r="W20" i="3"/>
  <c r="T20" i="3"/>
  <c r="U20" i="3" s="1"/>
  <c r="S20" i="3"/>
  <c r="W19" i="3"/>
  <c r="T19" i="3"/>
  <c r="U19" i="3" s="1"/>
  <c r="S19" i="3"/>
  <c r="W18" i="3"/>
  <c r="X18" i="3" s="1"/>
  <c r="T18" i="3"/>
  <c r="U18" i="3" s="1"/>
  <c r="S18" i="3"/>
  <c r="W17" i="3"/>
  <c r="U17" i="3"/>
  <c r="T17" i="3"/>
  <c r="S17" i="3"/>
  <c r="W16" i="3"/>
  <c r="T16" i="3"/>
  <c r="U16" i="3" s="1"/>
  <c r="S16" i="3"/>
  <c r="F16" i="3"/>
  <c r="X15" i="3"/>
  <c r="W15" i="3"/>
  <c r="T15" i="3"/>
  <c r="U15" i="3" s="1"/>
  <c r="S15" i="3"/>
  <c r="F15" i="3"/>
  <c r="W9" i="3" s="1"/>
  <c r="W14" i="3"/>
  <c r="X14" i="3" s="1"/>
  <c r="T14" i="3"/>
  <c r="U14" i="3" s="1"/>
  <c r="S14" i="3"/>
  <c r="X13" i="3"/>
  <c r="W13" i="3"/>
  <c r="T13" i="3"/>
  <c r="U13" i="3" s="1"/>
  <c r="S13" i="3"/>
  <c r="W12" i="3"/>
  <c r="T12" i="3"/>
  <c r="U12" i="3" s="1"/>
  <c r="S12" i="3"/>
  <c r="W11" i="3"/>
  <c r="T11" i="3"/>
  <c r="U11" i="3" s="1"/>
  <c r="S11" i="3"/>
  <c r="F11" i="3"/>
  <c r="T9" i="3" s="1"/>
  <c r="W10" i="3"/>
  <c r="T10" i="3"/>
  <c r="T30" i="3" s="1"/>
  <c r="S10" i="3"/>
  <c r="S30" i="3" s="1"/>
  <c r="F10" i="3"/>
  <c r="S9" i="3"/>
  <c r="W8" i="3"/>
  <c r="S7" i="3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Y30" i="1"/>
  <c r="W30" i="1"/>
  <c r="V30" i="1"/>
  <c r="T32" i="1" s="1"/>
  <c r="V33" i="1" s="1"/>
  <c r="T30" i="1"/>
  <c r="S30" i="1"/>
  <c r="R30" i="1"/>
  <c r="Q30" i="1"/>
  <c r="P30" i="1"/>
  <c r="O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T10" i="1"/>
  <c r="S10" i="1"/>
  <c r="W9" i="1"/>
  <c r="T9" i="1"/>
  <c r="S9" i="1"/>
  <c r="W8" i="1"/>
  <c r="S7" i="1"/>
  <c r="F10" i="1"/>
  <c r="F15" i="1"/>
  <c r="F11" i="1"/>
  <c r="F16" i="1"/>
  <c r="W10" i="1"/>
  <c r="W32" i="1"/>
  <c r="Y33" i="1" s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K33" i="2"/>
  <c r="J33" i="2"/>
  <c r="I33" i="2"/>
  <c r="H33" i="2"/>
  <c r="U30" i="3" l="1"/>
  <c r="X17" i="3"/>
  <c r="X21" i="3"/>
  <c r="X25" i="3"/>
  <c r="W30" i="3"/>
  <c r="X16" i="3"/>
  <c r="X20" i="3"/>
  <c r="X24" i="3"/>
  <c r="X12" i="3"/>
  <c r="X11" i="3"/>
  <c r="X30" i="3" s="1"/>
  <c r="X19" i="3"/>
  <c r="X23" i="3"/>
  <c r="X27" i="3"/>
  <c r="X30" i="1"/>
  <c r="U30" i="1"/>
</calcChain>
</file>

<file path=xl/sharedStrings.xml><?xml version="1.0" encoding="utf-8"?>
<sst xmlns="http://schemas.openxmlformats.org/spreadsheetml/2006/main" count="144" uniqueCount="47">
  <si>
    <t>R8年度</t>
  </si>
  <si>
    <t>水稲つや姫農薬配分</t>
  </si>
  <si>
    <t>R8年2月7日作成</t>
  </si>
  <si>
    <t>細  目  書</t>
  </si>
  <si>
    <t>圃場面積</t>
  </si>
  <si>
    <t>作付面積(水張面積M)</t>
  </si>
  <si>
    <t>プライオリティ1k g粒剤</t>
  </si>
  <si>
    <t>殺虫剤•殺菌剤</t>
  </si>
  <si>
    <t>所有者</t>
  </si>
  <si>
    <t>字名</t>
  </si>
  <si>
    <t>地番</t>
  </si>
  <si>
    <t>台帳面積</t>
  </si>
  <si>
    <t>市営農計</t>
  </si>
  <si>
    <t>水稲</t>
  </si>
  <si>
    <t>計算値(袋)</t>
  </si>
  <si>
    <t>手配数(袋)</t>
    <rPh sb="0" eb="3">
      <t>テハイスウ</t>
    </rPh>
    <rPh sb="4" eb="5">
      <t>フクロ</t>
    </rPh>
    <phoneticPr fontId="2"/>
  </si>
  <si>
    <t>スタークル粉剤(3 kg入り)</t>
  </si>
  <si>
    <t>氏 名</t>
    <phoneticPr fontId="2"/>
  </si>
  <si>
    <t>(㎡)</t>
    <phoneticPr fontId="2"/>
  </si>
  <si>
    <t>画書</t>
  </si>
  <si>
    <t>つや姫</t>
  </si>
  <si>
    <t>1.1kg/10a</t>
    <phoneticPr fontId="2"/>
  </si>
  <si>
    <t>1.3kg/10a</t>
  </si>
  <si>
    <t>計算値</t>
  </si>
  <si>
    <t>手配数(袋)</t>
  </si>
  <si>
    <t>2-1</t>
  </si>
  <si>
    <t>合計</t>
  </si>
  <si>
    <t>総数4 8+予備5 = 53</t>
  </si>
  <si>
    <t>総数50 +予備5 -持越数41 = 14</t>
  </si>
  <si>
    <t>昨年度まではボディーガード粒剤だった。価格は</t>
  </si>
  <si>
    <t>¥2 3 〇/袋高くなる</t>
  </si>
  <si>
    <t>実散布数</t>
    <phoneticPr fontId="2"/>
  </si>
  <si>
    <t>薬剤名</t>
    <rPh sb="0" eb="3">
      <t>ヤクザイメイ</t>
    </rPh>
    <phoneticPr fontId="2"/>
  </si>
  <si>
    <t>施肥量１</t>
    <rPh sb="0" eb="3">
      <t>セヒリョウ</t>
    </rPh>
    <phoneticPr fontId="2"/>
  </si>
  <si>
    <t>施肥量２</t>
    <rPh sb="0" eb="3">
      <t>セヒリョウ</t>
    </rPh>
    <phoneticPr fontId="2"/>
  </si>
  <si>
    <t>内容量</t>
    <rPh sb="0" eb="1">
      <t>ナイ</t>
    </rPh>
    <rPh sb="1" eb="3">
      <t>ヨウリョウ</t>
    </rPh>
    <phoneticPr fontId="2"/>
  </si>
  <si>
    <t>スタークル粉剤(3 kg入り)</t>
    <phoneticPr fontId="2"/>
  </si>
  <si>
    <t>単位</t>
    <rPh sb="0" eb="2">
      <t>タンイ</t>
    </rPh>
    <phoneticPr fontId="2"/>
  </si>
  <si>
    <t>Kg</t>
    <phoneticPr fontId="2"/>
  </si>
  <si>
    <t>Kg/10a</t>
    <phoneticPr fontId="2"/>
  </si>
  <si>
    <t>購入数</t>
    <rPh sb="0" eb="3">
      <t>コウニュウスウ</t>
    </rPh>
    <phoneticPr fontId="2"/>
  </si>
  <si>
    <t>予備数</t>
    <rPh sb="0" eb="2">
      <t>ヨビ</t>
    </rPh>
    <rPh sb="2" eb="3">
      <t>スウ</t>
    </rPh>
    <phoneticPr fontId="2"/>
  </si>
  <si>
    <t>持ち数</t>
    <rPh sb="0" eb="1">
      <t>モ</t>
    </rPh>
    <rPh sb="2" eb="3">
      <t>スウ</t>
    </rPh>
    <phoneticPr fontId="2"/>
  </si>
  <si>
    <t>No.</t>
    <phoneticPr fontId="2"/>
  </si>
  <si>
    <t>令和８年度</t>
    <rPh sb="0" eb="2">
      <t>レイワ</t>
    </rPh>
    <rPh sb="3" eb="5">
      <t>ネンド</t>
    </rPh>
    <phoneticPr fontId="2"/>
  </si>
  <si>
    <t>切上基準値</t>
    <rPh sb="0" eb="2">
      <t>キリアゲ</t>
    </rPh>
    <rPh sb="2" eb="5">
      <t>キジュンチ</t>
    </rPh>
    <phoneticPr fontId="2"/>
  </si>
  <si>
    <t>作成日西暦</t>
    <rPh sb="0" eb="3">
      <t>サクセイビ</t>
    </rPh>
    <rPh sb="3" eb="5">
      <t>セイレキ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</si>
</sst>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#,##0_);[Red]\(#,##0\)"/>
    <numFmt numFmtId="177" formatCode="#,##0.00_);[Red]\(#,##0.00\)"/>
    <numFmt numFmtId="178" formatCode="#,##0.0_);[Red]\(#,##0.0\)"/>
    <numFmt numFmtId="179" formatCode="#,##0.##&quot;kg/10a&quot;"/>
    <numFmt numFmtId="180" formatCode="_ * #,##0.00_ ;_ * \-#,##0.00_ ;_ * &quot;-&quot;_ ;_ @_ "/>
  </numFmts>
  <fonts count="5" x14ac:knownFonts="1">
    <font>
      <sz val="10"/>
      <name val="Arial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 indent="2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 indent="3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left" vertical="center"/>
    </xf>
    <xf numFmtId="177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7" fontId="1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178" fontId="1" fillId="0" borderId="1" xfId="0" applyNumberFormat="1" applyFont="1" applyBorder="1">
      <alignment vertical="center"/>
    </xf>
    <xf numFmtId="0" fontId="1" fillId="0" borderId="4" xfId="0" applyFont="1" applyBorder="1">
      <alignment vertical="center"/>
    </xf>
    <xf numFmtId="178" fontId="1" fillId="0" borderId="16" xfId="0" applyNumberFormat="1" applyFont="1" applyBorder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>
      <alignment vertical="center"/>
    </xf>
    <xf numFmtId="14" fontId="0" fillId="0" borderId="0" xfId="0" applyNumberFormat="1">
      <alignment vertical="center"/>
    </xf>
    <xf numFmtId="0" fontId="1" fillId="0" borderId="16" xfId="0" applyFont="1" applyBorder="1" applyAlignment="1">
      <alignment horizontal="right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1" fillId="0" borderId="18" xfId="0" applyFont="1" applyBorder="1" applyAlignment="1">
      <alignment horizontal="center" vertical="center"/>
    </xf>
    <xf numFmtId="177" fontId="1" fillId="0" borderId="13" xfId="0" applyNumberFormat="1" applyFont="1" applyBorder="1">
      <alignment vertical="center"/>
    </xf>
    <xf numFmtId="177" fontId="1" fillId="0" borderId="14" xfId="0" applyNumberFormat="1" applyFont="1" applyBorder="1">
      <alignment vertical="center"/>
    </xf>
    <xf numFmtId="177" fontId="1" fillId="0" borderId="15" xfId="0" applyNumberFormat="1" applyFont="1" applyBorder="1">
      <alignment vertical="center"/>
    </xf>
    <xf numFmtId="178" fontId="1" fillId="0" borderId="24" xfId="0" applyNumberFormat="1" applyFont="1" applyBorder="1">
      <alignment vertical="center"/>
    </xf>
    <xf numFmtId="0" fontId="1" fillId="0" borderId="25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0" fillId="0" borderId="2" xfId="0" applyBorder="1">
      <alignment vertical="center"/>
    </xf>
    <xf numFmtId="0" fontId="0" fillId="0" borderId="13" xfId="0" applyBorder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1" fillId="0" borderId="20" xfId="0" applyFont="1" applyBorder="1" applyAlignment="1">
      <alignment horizontal="right" vertical="center"/>
    </xf>
    <xf numFmtId="0" fontId="1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1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179" fontId="1" fillId="0" borderId="0" xfId="0" applyNumberFormat="1" applyFont="1">
      <alignment vertical="center"/>
    </xf>
    <xf numFmtId="179" fontId="1" fillId="0" borderId="3" xfId="0" applyNumberFormat="1" applyFont="1" applyBorder="1" applyAlignment="1">
      <alignment horizontal="right" vertical="center"/>
    </xf>
    <xf numFmtId="179" fontId="1" fillId="0" borderId="4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41" fontId="1" fillId="0" borderId="20" xfId="0" applyNumberFormat="1" applyFont="1" applyBorder="1" applyAlignment="1">
      <alignment horizontal="right" vertical="center"/>
    </xf>
    <xf numFmtId="41" fontId="1" fillId="0" borderId="20" xfId="0" applyNumberFormat="1" applyFont="1" applyBorder="1" applyAlignment="1">
      <alignment horizontal="left" vertical="center"/>
    </xf>
    <xf numFmtId="41" fontId="1" fillId="0" borderId="1" xfId="0" applyNumberFormat="1" applyFont="1" applyBorder="1" applyAlignment="1">
      <alignment horizontal="right" vertical="center"/>
    </xf>
    <xf numFmtId="41" fontId="1" fillId="0" borderId="1" xfId="0" applyNumberFormat="1" applyFont="1" applyBorder="1" applyAlignment="1">
      <alignment horizontal="left" vertical="center"/>
    </xf>
    <xf numFmtId="41" fontId="1" fillId="0" borderId="30" xfId="0" applyNumberFormat="1" applyFont="1" applyBorder="1" applyAlignment="1">
      <alignment horizontal="right" vertical="center"/>
    </xf>
    <xf numFmtId="41" fontId="1" fillId="0" borderId="35" xfId="0" applyNumberFormat="1" applyFont="1" applyBorder="1" applyAlignment="1">
      <alignment horizontal="right" vertical="center"/>
    </xf>
    <xf numFmtId="41" fontId="1" fillId="0" borderId="35" xfId="0" applyNumberFormat="1" applyFont="1" applyBorder="1" applyAlignment="1">
      <alignment horizontal="center" vertical="center"/>
    </xf>
    <xf numFmtId="180" fontId="1" fillId="0" borderId="20" xfId="0" applyNumberFormat="1" applyFont="1" applyBorder="1" applyAlignment="1">
      <alignment horizontal="right" vertical="center"/>
    </xf>
    <xf numFmtId="180" fontId="1" fillId="0" borderId="37" xfId="0" applyNumberFormat="1" applyFont="1" applyBorder="1" applyAlignment="1">
      <alignment horizontal="right" vertical="center"/>
    </xf>
    <xf numFmtId="180" fontId="1" fillId="0" borderId="21" xfId="0" applyNumberFormat="1" applyFont="1" applyBorder="1" applyAlignment="1">
      <alignment horizontal="right" vertical="center"/>
    </xf>
    <xf numFmtId="180" fontId="1" fillId="0" borderId="1" xfId="0" applyNumberFormat="1" applyFont="1" applyBorder="1" applyAlignment="1">
      <alignment horizontal="right" vertical="center"/>
    </xf>
    <xf numFmtId="180" fontId="1" fillId="0" borderId="29" xfId="0" applyNumberFormat="1" applyFont="1" applyBorder="1" applyAlignment="1">
      <alignment horizontal="right" vertical="center"/>
    </xf>
    <xf numFmtId="180" fontId="1" fillId="0" borderId="30" xfId="0" applyNumberFormat="1" applyFont="1" applyBorder="1" applyAlignment="1">
      <alignment horizontal="right" vertical="center"/>
    </xf>
    <xf numFmtId="180" fontId="1" fillId="0" borderId="31" xfId="0" applyNumberFormat="1" applyFont="1" applyBorder="1" applyAlignment="1">
      <alignment horizontal="right" vertical="center"/>
    </xf>
    <xf numFmtId="180" fontId="1" fillId="0" borderId="35" xfId="0" applyNumberFormat="1" applyFont="1" applyBorder="1" applyAlignment="1">
      <alignment horizontal="right" vertical="center"/>
    </xf>
    <xf numFmtId="180" fontId="1" fillId="0" borderId="36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shrinkToFit="1"/>
    </xf>
    <xf numFmtId="0" fontId="1" fillId="0" borderId="22" xfId="0" applyFont="1" applyBorder="1" applyAlignment="1">
      <alignment horizontal="right" vertical="center" shrinkToFit="1"/>
    </xf>
    <xf numFmtId="14" fontId="0" fillId="2" borderId="0" xfId="0" applyNumberFormat="1" applyFill="1">
      <alignment vertical="center"/>
    </xf>
    <xf numFmtId="179" fontId="1" fillId="0" borderId="3" xfId="0" applyNumberFormat="1" applyFont="1" applyBorder="1" applyAlignment="1">
      <alignment horizontal="right" vertical="center" shrinkToFit="1"/>
    </xf>
    <xf numFmtId="179" fontId="1" fillId="0" borderId="4" xfId="0" applyNumberFormat="1" applyFont="1" applyBorder="1" applyAlignment="1">
      <alignment horizontal="center" vertical="center" shrinkToFit="1"/>
    </xf>
    <xf numFmtId="179" fontId="1" fillId="0" borderId="3" xfId="0" applyNumberFormat="1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 vertical="center" shrinkToFit="1"/>
    </xf>
    <xf numFmtId="0" fontId="1" fillId="0" borderId="2" xfId="0" applyFont="1" applyBorder="1" applyAlignment="1">
      <alignment horizontal="distributed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 vertical="center" shrinkToFit="1"/>
    </xf>
    <xf numFmtId="0" fontId="1" fillId="0" borderId="4" xfId="0" applyFont="1" applyBorder="1" applyAlignment="1">
      <alignment horizontal="right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justify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justify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219075</xdr:colOff>
      <xdr:row>42</xdr:row>
      <xdr:rowOff>47625</xdr:rowOff>
    </xdr:from>
    <xdr:to>
      <xdr:col>25</xdr:col>
      <xdr:colOff>428625</xdr:colOff>
      <xdr:row>54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DAF4EF3-7F20-451D-AFE4-0F6F07B155DA}"/>
            </a:ext>
          </a:extLst>
        </xdr:cNvPr>
        <xdr:cNvSpPr txBox="1"/>
      </xdr:nvSpPr>
      <xdr:spPr>
        <a:xfrm>
          <a:off x="12944475" y="9324975"/>
          <a:ext cx="2800350" cy="2019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CEILING</a:t>
          </a:r>
          <a:r>
            <a:rPr kumimoji="1" lang="ja-JP" altLang="en-US" sz="1100"/>
            <a:t>関数は、数値を指定した「基準値の倍数」に向かって切り上げる関数です。例えば「</a:t>
          </a:r>
          <a:r>
            <a:rPr kumimoji="1" lang="en-US" altLang="ja-JP" sz="1100"/>
            <a:t>=CEILING(113, 10)</a:t>
          </a:r>
          <a:r>
            <a:rPr kumimoji="1" lang="ja-JP" altLang="en-US" sz="1100"/>
            <a:t>」と入力すると、</a:t>
          </a:r>
          <a:r>
            <a:rPr kumimoji="1" lang="en-US" altLang="ja-JP" sz="1100"/>
            <a:t>113</a:t>
          </a:r>
          <a:r>
            <a:rPr kumimoji="1" lang="ja-JP" altLang="en-US" sz="1100"/>
            <a:t>以上で最も近い</a:t>
          </a:r>
          <a:r>
            <a:rPr kumimoji="1" lang="en-US" altLang="ja-JP" sz="1100"/>
            <a:t>10</a:t>
          </a:r>
          <a:r>
            <a:rPr kumimoji="1" lang="ja-JP" altLang="en-US" sz="1100"/>
            <a:t>の倍数である「</a:t>
          </a:r>
          <a:r>
            <a:rPr kumimoji="1" lang="en-US" altLang="ja-JP" sz="1100"/>
            <a:t>120</a:t>
          </a:r>
          <a:r>
            <a:rPr kumimoji="1" lang="ja-JP" altLang="en-US" sz="1100"/>
            <a:t>」を返します。価格設定や発注単位の調整に最適です</a:t>
          </a:r>
        </a:p>
      </xdr:txBody>
    </xdr:sp>
    <xdr:clientData/>
  </xdr:twoCellAnchor>
  <xdr:twoCellAnchor>
    <xdr:from>
      <xdr:col>11</xdr:col>
      <xdr:colOff>0</xdr:colOff>
      <xdr:row>42</xdr:row>
      <xdr:rowOff>19050</xdr:rowOff>
    </xdr:from>
    <xdr:to>
      <xdr:col>15</xdr:col>
      <xdr:colOff>333375</xdr:colOff>
      <xdr:row>53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68CD442-40DF-BF22-FC85-AD1CA5D6D548}"/>
            </a:ext>
          </a:extLst>
        </xdr:cNvPr>
        <xdr:cNvSpPr txBox="1"/>
      </xdr:nvSpPr>
      <xdr:spPr>
        <a:xfrm>
          <a:off x="5495925" y="9296400"/>
          <a:ext cx="3543300" cy="2028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b="1"/>
            <a:t>１アール当たりの散布量を求めるには</a:t>
          </a:r>
          <a:br>
            <a:rPr lang="en-US" altLang="ja-JP" b="1"/>
          </a:br>
          <a:r>
            <a:rPr lang="ja-JP" altLang="en-US" b="1"/>
            <a:t>式＝１０ａ当たりの散布量</a:t>
          </a:r>
          <a:r>
            <a:rPr lang="en-US" altLang="ja-JP" b="1"/>
            <a:t>(kg)X(</a:t>
          </a:r>
          <a:r>
            <a:rPr lang="ja-JP" altLang="en-US" b="1"/>
            <a:t>面積㎡</a:t>
          </a:r>
          <a:r>
            <a:rPr lang="en-US" altLang="ja-JP" b="1"/>
            <a:t>÷1000)</a:t>
          </a:r>
        </a:p>
        <a:p>
          <a:r>
            <a:rPr lang="ja-JP" altLang="ja-JP" b="1"/>
            <a:t>10アール ＝ 1,000㎡</a:t>
          </a:r>
          <a:r>
            <a:rPr lang="ja-JP" altLang="ja-JP"/>
            <a:t> です。</a:t>
          </a:r>
        </a:p>
        <a:p>
          <a:r>
            <a:rPr lang="ja-JP" altLang="ja-JP"/>
            <a:t>「</a:t>
          </a:r>
          <a:r>
            <a:rPr lang="ja-JP" altLang="ja-JP" b="1"/>
            <a:t>面積(㎡) ÷ 1,000」で、あなたの畑が「何アール分か」を算出します。</a:t>
          </a:r>
        </a:p>
        <a:p>
          <a:r>
            <a:rPr lang="ja-JP" altLang="ja-JP" b="1"/>
            <a:t>それに「1アールあたりの散布量」を掛けることで、必要な合計量が求められます。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13</xdr:col>
      <xdr:colOff>247651</xdr:colOff>
      <xdr:row>10</xdr:row>
      <xdr:rowOff>228601</xdr:rowOff>
    </xdr:from>
    <xdr:to>
      <xdr:col>17</xdr:col>
      <xdr:colOff>571501</xdr:colOff>
      <xdr:row>19</xdr:row>
      <xdr:rowOff>209550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4B3E5972-B68D-8DC5-83A5-6DA6E4A3F0C6}"/>
            </a:ext>
          </a:extLst>
        </xdr:cNvPr>
        <xdr:cNvSpPr/>
      </xdr:nvSpPr>
      <xdr:spPr>
        <a:xfrm>
          <a:off x="7867651" y="2228851"/>
          <a:ext cx="2857500" cy="2124074"/>
        </a:xfrm>
        <a:prstGeom prst="wedgeRectCallout">
          <a:avLst>
            <a:gd name="adj1" fmla="val 63810"/>
            <a:gd name="adj2" fmla="val -6431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１アール当たりの散布量を求めるには</a:t>
          </a:r>
          <a:br>
            <a:rPr lang="en-US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式＝１０ａ当たりの散布量</a:t>
          </a:r>
          <a:r>
            <a:rPr lang="en-US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(kg)X(</a:t>
          </a:r>
          <a:r>
            <a:rPr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面積㎡</a:t>
          </a:r>
          <a:r>
            <a:rPr lang="en-US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÷1000)</a:t>
          </a:r>
          <a:endParaRPr lang="ja-JP" altLang="ja-JP">
            <a:effectLst/>
          </a:endParaRPr>
        </a:p>
        <a:p>
          <a:r>
            <a:rPr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10アール ＝ 1,000㎡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です。</a:t>
          </a:r>
          <a:endParaRPr lang="ja-JP" altLang="ja-JP">
            <a:effectLst/>
          </a:endParaRPr>
        </a:p>
        <a:p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面積(㎡) ÷ 1,000」で、あなたの畑が「何アール分か」を算出します。</a:t>
          </a:r>
          <a:endParaRPr lang="ja-JP" altLang="ja-JP">
            <a:effectLst/>
          </a:endParaRPr>
        </a:p>
        <a:p>
          <a:r>
            <a:rPr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それに「1アールあたりの散布量」を掛けることで、必要な合計量が求められます。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19050</xdr:colOff>
      <xdr:row>8</xdr:row>
      <xdr:rowOff>209550</xdr:rowOff>
    </xdr:from>
    <xdr:to>
      <xdr:col>20</xdr:col>
      <xdr:colOff>19050</xdr:colOff>
      <xdr:row>29</xdr:row>
      <xdr:rowOff>47625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DD96273C-D28E-040C-EA4A-8CBCAE6DBB0D}"/>
            </a:ext>
          </a:extLst>
        </xdr:cNvPr>
        <xdr:cNvSpPr/>
      </xdr:nvSpPr>
      <xdr:spPr>
        <a:xfrm>
          <a:off x="10801350" y="1733550"/>
          <a:ext cx="1295400" cy="4838700"/>
        </a:xfrm>
        <a:prstGeom prst="roundRect">
          <a:avLst/>
        </a:prstGeom>
        <a:noFill/>
        <a:ln w="19050"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304800</xdr:colOff>
      <xdr:row>39</xdr:row>
      <xdr:rowOff>85726</xdr:rowOff>
    </xdr:from>
    <xdr:to>
      <xdr:col>22</xdr:col>
      <xdr:colOff>190500</xdr:colOff>
      <xdr:row>47</xdr:row>
      <xdr:rowOff>85726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7F9242D-3157-F430-AC88-601B7FBBA31B}"/>
            </a:ext>
          </a:extLst>
        </xdr:cNvPr>
        <xdr:cNvSpPr txBox="1"/>
      </xdr:nvSpPr>
      <xdr:spPr>
        <a:xfrm>
          <a:off x="10458450" y="8848726"/>
          <a:ext cx="3105150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S</a:t>
          </a:r>
          <a:r>
            <a:rPr kumimoji="1" lang="ja-JP" altLang="en-US" sz="1100"/>
            <a:t>・</a:t>
          </a:r>
          <a:r>
            <a:rPr kumimoji="1" lang="en-US" altLang="ja-JP" sz="1100"/>
            <a:t>T</a:t>
          </a:r>
          <a:r>
            <a:rPr kumimoji="1" lang="ja-JP" altLang="en-US" sz="1100"/>
            <a:t>列の予想される散布量から配布するのに必要な袋数を計算します。</a:t>
          </a:r>
          <a:endParaRPr kumimoji="1" lang="en-US" altLang="ja-JP" sz="1100"/>
        </a:p>
        <a:p>
          <a:r>
            <a:rPr kumimoji="1" lang="en-US" altLang="ja-JP" sz="1100"/>
            <a:t>U10=CEILING.MATH(T10,$E$12)</a:t>
          </a:r>
          <a:r>
            <a:rPr kumimoji="1" lang="ja-JP" altLang="en-US" sz="1100"/>
            <a:t>　</a:t>
          </a:r>
          <a:endParaRPr kumimoji="1" lang="en-US" altLang="ja-JP" sz="1100"/>
        </a:p>
        <a:p>
          <a:r>
            <a:rPr kumimoji="1" lang="en-US" altLang="ja-JP" sz="1100"/>
            <a:t>T10</a:t>
          </a:r>
          <a:r>
            <a:rPr kumimoji="1" lang="ja-JP" altLang="en-US" sz="1100"/>
            <a:t>の必要量</a:t>
          </a:r>
          <a:r>
            <a:rPr kumimoji="1" lang="en-US" altLang="ja-JP" sz="1100"/>
            <a:t>kg</a:t>
          </a:r>
          <a:r>
            <a:rPr kumimoji="1" lang="ja-JP" altLang="en-US" sz="1100"/>
            <a:t>から</a:t>
          </a:r>
          <a:r>
            <a:rPr kumimoji="1" lang="en-US" altLang="ja-JP" sz="1100"/>
            <a:t>ceiling</a:t>
          </a:r>
          <a:r>
            <a:rPr kumimoji="1" lang="ja-JP" altLang="en-US" sz="1100"/>
            <a:t>関数を使って計算しています。</a:t>
          </a:r>
          <a:r>
            <a:rPr kumimoji="1" lang="en-US" altLang="ja-JP" sz="1100"/>
            <a:t>ceiling</a:t>
          </a:r>
          <a:r>
            <a:rPr kumimoji="1" lang="ja-JP" altLang="en-US" sz="1100"/>
            <a:t>関数については下を見て</a:t>
          </a:r>
        </a:p>
      </xdr:txBody>
    </xdr:sp>
    <xdr:clientData/>
  </xdr:twoCellAnchor>
  <xdr:twoCellAnchor>
    <xdr:from>
      <xdr:col>14</xdr:col>
      <xdr:colOff>333375</xdr:colOff>
      <xdr:row>20</xdr:row>
      <xdr:rowOff>19050</xdr:rowOff>
    </xdr:from>
    <xdr:to>
      <xdr:col>18</xdr:col>
      <xdr:colOff>180975</xdr:colOff>
      <xdr:row>27</xdr:row>
      <xdr:rowOff>152400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2B6C3867-B5A0-3A49-3783-943736BCA18D}"/>
            </a:ext>
          </a:extLst>
        </xdr:cNvPr>
        <xdr:cNvSpPr/>
      </xdr:nvSpPr>
      <xdr:spPr>
        <a:xfrm>
          <a:off x="8353425" y="4400550"/>
          <a:ext cx="2609850" cy="1800225"/>
        </a:xfrm>
        <a:prstGeom prst="wedgeRoundRectCallout">
          <a:avLst>
            <a:gd name="adj1" fmla="val 104715"/>
            <a:gd name="adj2" fmla="val -156547"/>
            <a:gd name="adj3" fmla="val 16667"/>
          </a:avLst>
        </a:prstGeom>
        <a:solidFill>
          <a:schemeClr val="accent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列の予想される散布量から配布するのに必要な袋数を計算します。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U10=CEILING.MATH(T10,$E$12)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T10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の必要量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kg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から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ceiling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関数を使って計算しています。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ceiling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関数については下を見て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9</xdr:row>
      <xdr:rowOff>0</xdr:rowOff>
    </xdr:from>
    <xdr:to>
      <xdr:col>21</xdr:col>
      <xdr:colOff>0</xdr:colOff>
      <xdr:row>29</xdr:row>
      <xdr:rowOff>76200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C156BBF6-8AB7-4E6A-A5CD-69E7F99D46C2}"/>
            </a:ext>
          </a:extLst>
        </xdr:cNvPr>
        <xdr:cNvSpPr/>
      </xdr:nvSpPr>
      <xdr:spPr>
        <a:xfrm>
          <a:off x="12077700" y="1762125"/>
          <a:ext cx="647700" cy="4838700"/>
        </a:xfrm>
        <a:prstGeom prst="round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638175</xdr:colOff>
      <xdr:row>8</xdr:row>
      <xdr:rowOff>200025</xdr:rowOff>
    </xdr:from>
    <xdr:to>
      <xdr:col>23</xdr:col>
      <xdr:colOff>638175</xdr:colOff>
      <xdr:row>29</xdr:row>
      <xdr:rowOff>38100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9A3EAA92-5F36-4976-A6E2-F4010186A252}"/>
            </a:ext>
          </a:extLst>
        </xdr:cNvPr>
        <xdr:cNvSpPr/>
      </xdr:nvSpPr>
      <xdr:spPr>
        <a:xfrm>
          <a:off x="14011275" y="1724025"/>
          <a:ext cx="647700" cy="4838700"/>
        </a:xfrm>
        <a:prstGeom prst="round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38100</xdr:colOff>
      <xdr:row>13</xdr:row>
      <xdr:rowOff>0</xdr:rowOff>
    </xdr:from>
    <xdr:to>
      <xdr:col>30</xdr:col>
      <xdr:colOff>161925</xdr:colOff>
      <xdr:row>22</xdr:row>
      <xdr:rowOff>133350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DB107962-7636-4C48-9BA8-B5433E0B6E6A}"/>
            </a:ext>
          </a:extLst>
        </xdr:cNvPr>
        <xdr:cNvSpPr/>
      </xdr:nvSpPr>
      <xdr:spPr>
        <a:xfrm>
          <a:off x="15354300" y="2714625"/>
          <a:ext cx="2609850" cy="2276475"/>
        </a:xfrm>
        <a:prstGeom prst="wedgeRoundRectCallout">
          <a:avLst>
            <a:gd name="adj1" fmla="val -87256"/>
            <a:gd name="adj2" fmla="val -79299"/>
            <a:gd name="adj3" fmla="val 16667"/>
          </a:avLst>
        </a:prstGeom>
        <a:solidFill>
          <a:schemeClr val="accent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U10=CEILING(W10/$E$14,$E$17)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列の予想される散布量から配布するのに必要な袋数を計算します。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ここでは、１袋の入り数が３ｋｇなので、散布量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÷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入数Ｋｇで必要な袋数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から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ceiling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関数を使って計算しています。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ceiling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関数については下を見て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21</xdr:col>
      <xdr:colOff>371475</xdr:colOff>
      <xdr:row>20</xdr:row>
      <xdr:rowOff>180975</xdr:rowOff>
    </xdr:from>
    <xdr:to>
      <xdr:col>24</xdr:col>
      <xdr:colOff>342900</xdr:colOff>
      <xdr:row>28</xdr:row>
      <xdr:rowOff>9524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F5A0652F-D88B-AA4E-3B18-BB59D79DE73E}"/>
            </a:ext>
          </a:extLst>
        </xdr:cNvPr>
        <xdr:cNvGrpSpPr/>
      </xdr:nvGrpSpPr>
      <xdr:grpSpPr>
        <a:xfrm>
          <a:off x="13096875" y="4552950"/>
          <a:ext cx="1914525" cy="1733549"/>
          <a:chOff x="13096875" y="4562475"/>
          <a:chExt cx="1914525" cy="1733549"/>
        </a:xfrm>
      </xdr:grpSpPr>
      <xdr:sp macro="" textlink="">
        <xdr:nvSpPr>
          <xdr:cNvPr id="13" name="フローチャート: 代替処理 12">
            <a:extLst>
              <a:ext uri="{FF2B5EF4-FFF2-40B4-BE49-F238E27FC236}">
                <a16:creationId xmlns:a16="http://schemas.microsoft.com/office/drawing/2014/main" id="{B4AEC3E8-9AD5-15E4-50BF-68FD90EBE9D3}"/>
              </a:ext>
            </a:extLst>
          </xdr:cNvPr>
          <xdr:cNvSpPr/>
        </xdr:nvSpPr>
        <xdr:spPr>
          <a:xfrm>
            <a:off x="13096875" y="4562475"/>
            <a:ext cx="1914525" cy="1733549"/>
          </a:xfrm>
          <a:custGeom>
            <a:avLst/>
            <a:gdLst>
              <a:gd name="csX0" fmla="*/ 0 w 1838325"/>
              <a:gd name="csY0" fmla="*/ 171450 h 1028700"/>
              <a:gd name="csX1" fmla="*/ 171450 w 1838325"/>
              <a:gd name="csY1" fmla="*/ 0 h 1028700"/>
              <a:gd name="csX2" fmla="*/ 1666875 w 1838325"/>
              <a:gd name="csY2" fmla="*/ 0 h 1028700"/>
              <a:gd name="csX3" fmla="*/ 1838325 w 1838325"/>
              <a:gd name="csY3" fmla="*/ 171450 h 1028700"/>
              <a:gd name="csX4" fmla="*/ 1838325 w 1838325"/>
              <a:gd name="csY4" fmla="*/ 857250 h 1028700"/>
              <a:gd name="csX5" fmla="*/ 1666875 w 1838325"/>
              <a:gd name="csY5" fmla="*/ 1028700 h 1028700"/>
              <a:gd name="csX6" fmla="*/ 171450 w 1838325"/>
              <a:gd name="csY6" fmla="*/ 1028700 h 1028700"/>
              <a:gd name="csX7" fmla="*/ 0 w 1838325"/>
              <a:gd name="csY7" fmla="*/ 857250 h 1028700"/>
              <a:gd name="csX8" fmla="*/ 0 w 1838325"/>
              <a:gd name="csY8" fmla="*/ 171450 h 1028700"/>
              <a:gd name="csX0" fmla="*/ 0 w 1838325"/>
              <a:gd name="csY0" fmla="*/ 200025 h 1057275"/>
              <a:gd name="csX1" fmla="*/ 171450 w 1838325"/>
              <a:gd name="csY1" fmla="*/ 28575 h 1057275"/>
              <a:gd name="csX2" fmla="*/ 504825 w 1838325"/>
              <a:gd name="csY2" fmla="*/ 0 h 1057275"/>
              <a:gd name="csX3" fmla="*/ 1666875 w 1838325"/>
              <a:gd name="csY3" fmla="*/ 28575 h 1057275"/>
              <a:gd name="csX4" fmla="*/ 1838325 w 1838325"/>
              <a:gd name="csY4" fmla="*/ 200025 h 1057275"/>
              <a:gd name="csX5" fmla="*/ 1838325 w 1838325"/>
              <a:gd name="csY5" fmla="*/ 885825 h 1057275"/>
              <a:gd name="csX6" fmla="*/ 1666875 w 1838325"/>
              <a:gd name="csY6" fmla="*/ 1057275 h 1057275"/>
              <a:gd name="csX7" fmla="*/ 171450 w 1838325"/>
              <a:gd name="csY7" fmla="*/ 1057275 h 1057275"/>
              <a:gd name="csX8" fmla="*/ 0 w 1838325"/>
              <a:gd name="csY8" fmla="*/ 885825 h 1057275"/>
              <a:gd name="csX9" fmla="*/ 0 w 1838325"/>
              <a:gd name="csY9" fmla="*/ 200025 h 1057275"/>
              <a:gd name="csX0" fmla="*/ 0 w 1838325"/>
              <a:gd name="csY0" fmla="*/ 200025 h 1057275"/>
              <a:gd name="csX1" fmla="*/ 171450 w 1838325"/>
              <a:gd name="csY1" fmla="*/ 28575 h 1057275"/>
              <a:gd name="csX2" fmla="*/ 504825 w 1838325"/>
              <a:gd name="csY2" fmla="*/ 0 h 1057275"/>
              <a:gd name="csX3" fmla="*/ 1276350 w 1838325"/>
              <a:gd name="csY3" fmla="*/ 28576 h 1057275"/>
              <a:gd name="csX4" fmla="*/ 1666875 w 1838325"/>
              <a:gd name="csY4" fmla="*/ 28575 h 1057275"/>
              <a:gd name="csX5" fmla="*/ 1838325 w 1838325"/>
              <a:gd name="csY5" fmla="*/ 200025 h 1057275"/>
              <a:gd name="csX6" fmla="*/ 1838325 w 1838325"/>
              <a:gd name="csY6" fmla="*/ 885825 h 1057275"/>
              <a:gd name="csX7" fmla="*/ 1666875 w 1838325"/>
              <a:gd name="csY7" fmla="*/ 1057275 h 1057275"/>
              <a:gd name="csX8" fmla="*/ 171450 w 1838325"/>
              <a:gd name="csY8" fmla="*/ 1057275 h 1057275"/>
              <a:gd name="csX9" fmla="*/ 0 w 1838325"/>
              <a:gd name="csY9" fmla="*/ 885825 h 1057275"/>
              <a:gd name="csX10" fmla="*/ 0 w 1838325"/>
              <a:gd name="csY10" fmla="*/ 200025 h 1057275"/>
              <a:gd name="csX0" fmla="*/ 0 w 1838325"/>
              <a:gd name="csY0" fmla="*/ 200025 h 1057275"/>
              <a:gd name="csX1" fmla="*/ 171450 w 1838325"/>
              <a:gd name="csY1" fmla="*/ 28575 h 1057275"/>
              <a:gd name="csX2" fmla="*/ 504825 w 1838325"/>
              <a:gd name="csY2" fmla="*/ 0 h 1057275"/>
              <a:gd name="csX3" fmla="*/ 1276350 w 1838325"/>
              <a:gd name="csY3" fmla="*/ 28576 h 1057275"/>
              <a:gd name="csX4" fmla="*/ 1495425 w 1838325"/>
              <a:gd name="csY4" fmla="*/ 28576 h 1057275"/>
              <a:gd name="csX5" fmla="*/ 1666875 w 1838325"/>
              <a:gd name="csY5" fmla="*/ 28575 h 1057275"/>
              <a:gd name="csX6" fmla="*/ 1838325 w 1838325"/>
              <a:gd name="csY6" fmla="*/ 200025 h 1057275"/>
              <a:gd name="csX7" fmla="*/ 1838325 w 1838325"/>
              <a:gd name="csY7" fmla="*/ 885825 h 1057275"/>
              <a:gd name="csX8" fmla="*/ 1666875 w 1838325"/>
              <a:gd name="csY8" fmla="*/ 1057275 h 1057275"/>
              <a:gd name="csX9" fmla="*/ 171450 w 1838325"/>
              <a:gd name="csY9" fmla="*/ 1057275 h 1057275"/>
              <a:gd name="csX10" fmla="*/ 0 w 1838325"/>
              <a:gd name="csY10" fmla="*/ 885825 h 1057275"/>
              <a:gd name="csX11" fmla="*/ 0 w 1838325"/>
              <a:gd name="csY11" fmla="*/ 200025 h 1057275"/>
              <a:gd name="csX0" fmla="*/ 0 w 1895475"/>
              <a:gd name="csY0" fmla="*/ 781049 h 1638299"/>
              <a:gd name="csX1" fmla="*/ 171450 w 1895475"/>
              <a:gd name="csY1" fmla="*/ 609599 h 1638299"/>
              <a:gd name="csX2" fmla="*/ 504825 w 1895475"/>
              <a:gd name="csY2" fmla="*/ 581024 h 1638299"/>
              <a:gd name="csX3" fmla="*/ 1276350 w 1895475"/>
              <a:gd name="csY3" fmla="*/ 609600 h 1638299"/>
              <a:gd name="csX4" fmla="*/ 1895475 w 1895475"/>
              <a:gd name="csY4" fmla="*/ 0 h 1638299"/>
              <a:gd name="csX5" fmla="*/ 1666875 w 1895475"/>
              <a:gd name="csY5" fmla="*/ 609599 h 1638299"/>
              <a:gd name="csX6" fmla="*/ 1838325 w 1895475"/>
              <a:gd name="csY6" fmla="*/ 781049 h 1638299"/>
              <a:gd name="csX7" fmla="*/ 1838325 w 1895475"/>
              <a:gd name="csY7" fmla="*/ 1466849 h 1638299"/>
              <a:gd name="csX8" fmla="*/ 1666875 w 1895475"/>
              <a:gd name="csY8" fmla="*/ 1638299 h 1638299"/>
              <a:gd name="csX9" fmla="*/ 171450 w 1895475"/>
              <a:gd name="csY9" fmla="*/ 1638299 h 1638299"/>
              <a:gd name="csX10" fmla="*/ 0 w 1895475"/>
              <a:gd name="csY10" fmla="*/ 1466849 h 1638299"/>
              <a:gd name="csX11" fmla="*/ 0 w 1895475"/>
              <a:gd name="csY11" fmla="*/ 781049 h 1638299"/>
              <a:gd name="csX0" fmla="*/ 0 w 1895475"/>
              <a:gd name="csY0" fmla="*/ 781049 h 1638299"/>
              <a:gd name="csX1" fmla="*/ 171450 w 1895475"/>
              <a:gd name="csY1" fmla="*/ 609599 h 1638299"/>
              <a:gd name="csX2" fmla="*/ 371475 w 1895475"/>
              <a:gd name="csY2" fmla="*/ 581025 h 1638299"/>
              <a:gd name="csX3" fmla="*/ 504825 w 1895475"/>
              <a:gd name="csY3" fmla="*/ 581024 h 1638299"/>
              <a:gd name="csX4" fmla="*/ 1276350 w 1895475"/>
              <a:gd name="csY4" fmla="*/ 609600 h 1638299"/>
              <a:gd name="csX5" fmla="*/ 1895475 w 1895475"/>
              <a:gd name="csY5" fmla="*/ 0 h 1638299"/>
              <a:gd name="csX6" fmla="*/ 1666875 w 1895475"/>
              <a:gd name="csY6" fmla="*/ 609599 h 1638299"/>
              <a:gd name="csX7" fmla="*/ 1838325 w 1895475"/>
              <a:gd name="csY7" fmla="*/ 781049 h 1638299"/>
              <a:gd name="csX8" fmla="*/ 1838325 w 1895475"/>
              <a:gd name="csY8" fmla="*/ 1466849 h 1638299"/>
              <a:gd name="csX9" fmla="*/ 1666875 w 1895475"/>
              <a:gd name="csY9" fmla="*/ 1638299 h 1638299"/>
              <a:gd name="csX10" fmla="*/ 171450 w 1895475"/>
              <a:gd name="csY10" fmla="*/ 1638299 h 1638299"/>
              <a:gd name="csX11" fmla="*/ 0 w 1895475"/>
              <a:gd name="csY11" fmla="*/ 1466849 h 1638299"/>
              <a:gd name="csX12" fmla="*/ 0 w 1895475"/>
              <a:gd name="csY12" fmla="*/ 781049 h 1638299"/>
              <a:gd name="csX0" fmla="*/ 19050 w 1914525"/>
              <a:gd name="csY0" fmla="*/ 781049 h 1638299"/>
              <a:gd name="csX1" fmla="*/ 190500 w 1914525"/>
              <a:gd name="csY1" fmla="*/ 609599 h 1638299"/>
              <a:gd name="csX2" fmla="*/ 0 w 1914525"/>
              <a:gd name="csY2" fmla="*/ 133350 h 1638299"/>
              <a:gd name="csX3" fmla="*/ 523875 w 1914525"/>
              <a:gd name="csY3" fmla="*/ 581024 h 1638299"/>
              <a:gd name="csX4" fmla="*/ 1295400 w 1914525"/>
              <a:gd name="csY4" fmla="*/ 609600 h 1638299"/>
              <a:gd name="csX5" fmla="*/ 1914525 w 1914525"/>
              <a:gd name="csY5" fmla="*/ 0 h 1638299"/>
              <a:gd name="csX6" fmla="*/ 1685925 w 1914525"/>
              <a:gd name="csY6" fmla="*/ 609599 h 1638299"/>
              <a:gd name="csX7" fmla="*/ 1857375 w 1914525"/>
              <a:gd name="csY7" fmla="*/ 781049 h 1638299"/>
              <a:gd name="csX8" fmla="*/ 1857375 w 1914525"/>
              <a:gd name="csY8" fmla="*/ 1466849 h 1638299"/>
              <a:gd name="csX9" fmla="*/ 1685925 w 1914525"/>
              <a:gd name="csY9" fmla="*/ 1638299 h 1638299"/>
              <a:gd name="csX10" fmla="*/ 190500 w 1914525"/>
              <a:gd name="csY10" fmla="*/ 1638299 h 1638299"/>
              <a:gd name="csX11" fmla="*/ 19050 w 1914525"/>
              <a:gd name="csY11" fmla="*/ 1466849 h 1638299"/>
              <a:gd name="csX12" fmla="*/ 19050 w 1914525"/>
              <a:gd name="csY12" fmla="*/ 781049 h 1638299"/>
              <a:gd name="csX0" fmla="*/ 19050 w 1914525"/>
              <a:gd name="csY0" fmla="*/ 781049 h 1638299"/>
              <a:gd name="csX1" fmla="*/ 190500 w 1914525"/>
              <a:gd name="csY1" fmla="*/ 609599 h 1638299"/>
              <a:gd name="csX2" fmla="*/ 0 w 1914525"/>
              <a:gd name="csY2" fmla="*/ 133350 h 1638299"/>
              <a:gd name="csX3" fmla="*/ 523875 w 1914525"/>
              <a:gd name="csY3" fmla="*/ 581024 h 1638299"/>
              <a:gd name="csX4" fmla="*/ 1476375 w 1914525"/>
              <a:gd name="csY4" fmla="*/ 609600 h 1638299"/>
              <a:gd name="csX5" fmla="*/ 1914525 w 1914525"/>
              <a:gd name="csY5" fmla="*/ 0 h 1638299"/>
              <a:gd name="csX6" fmla="*/ 1685925 w 1914525"/>
              <a:gd name="csY6" fmla="*/ 609599 h 1638299"/>
              <a:gd name="csX7" fmla="*/ 1857375 w 1914525"/>
              <a:gd name="csY7" fmla="*/ 781049 h 1638299"/>
              <a:gd name="csX8" fmla="*/ 1857375 w 1914525"/>
              <a:gd name="csY8" fmla="*/ 1466849 h 1638299"/>
              <a:gd name="csX9" fmla="*/ 1685925 w 1914525"/>
              <a:gd name="csY9" fmla="*/ 1638299 h 1638299"/>
              <a:gd name="csX10" fmla="*/ 190500 w 1914525"/>
              <a:gd name="csY10" fmla="*/ 1638299 h 1638299"/>
              <a:gd name="csX11" fmla="*/ 19050 w 1914525"/>
              <a:gd name="csY11" fmla="*/ 1466849 h 1638299"/>
              <a:gd name="csX12" fmla="*/ 19050 w 1914525"/>
              <a:gd name="csY12" fmla="*/ 781049 h 1638299"/>
              <a:gd name="csX0" fmla="*/ 19050 w 1914525"/>
              <a:gd name="csY0" fmla="*/ 781049 h 1638299"/>
              <a:gd name="csX1" fmla="*/ 190500 w 1914525"/>
              <a:gd name="csY1" fmla="*/ 609599 h 1638299"/>
              <a:gd name="csX2" fmla="*/ 0 w 1914525"/>
              <a:gd name="csY2" fmla="*/ 133350 h 1638299"/>
              <a:gd name="csX3" fmla="*/ 342900 w 1914525"/>
              <a:gd name="csY3" fmla="*/ 590026 h 1638299"/>
              <a:gd name="csX4" fmla="*/ 1476375 w 1914525"/>
              <a:gd name="csY4" fmla="*/ 609600 h 1638299"/>
              <a:gd name="csX5" fmla="*/ 1914525 w 1914525"/>
              <a:gd name="csY5" fmla="*/ 0 h 1638299"/>
              <a:gd name="csX6" fmla="*/ 1685925 w 1914525"/>
              <a:gd name="csY6" fmla="*/ 609599 h 1638299"/>
              <a:gd name="csX7" fmla="*/ 1857375 w 1914525"/>
              <a:gd name="csY7" fmla="*/ 781049 h 1638299"/>
              <a:gd name="csX8" fmla="*/ 1857375 w 1914525"/>
              <a:gd name="csY8" fmla="*/ 1466849 h 1638299"/>
              <a:gd name="csX9" fmla="*/ 1685925 w 1914525"/>
              <a:gd name="csY9" fmla="*/ 1638299 h 1638299"/>
              <a:gd name="csX10" fmla="*/ 190500 w 1914525"/>
              <a:gd name="csY10" fmla="*/ 1638299 h 1638299"/>
              <a:gd name="csX11" fmla="*/ 19050 w 1914525"/>
              <a:gd name="csY11" fmla="*/ 1466849 h 1638299"/>
              <a:gd name="csX12" fmla="*/ 19050 w 1914525"/>
              <a:gd name="csY12" fmla="*/ 781049 h 1638299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</a:cxnLst>
            <a:rect l="l" t="t" r="r" b="b"/>
            <a:pathLst>
              <a:path w="1914525" h="1638299">
                <a:moveTo>
                  <a:pt x="19050" y="781049"/>
                </a:moveTo>
                <a:cubicBezTo>
                  <a:pt x="19050" y="686360"/>
                  <a:pt x="95811" y="609599"/>
                  <a:pt x="190500" y="609599"/>
                </a:cubicBezTo>
                <a:lnTo>
                  <a:pt x="0" y="133350"/>
                </a:lnTo>
                <a:lnTo>
                  <a:pt x="342900" y="590026"/>
                </a:lnTo>
                <a:lnTo>
                  <a:pt x="1476375" y="609600"/>
                </a:lnTo>
                <a:lnTo>
                  <a:pt x="1914525" y="0"/>
                </a:lnTo>
                <a:lnTo>
                  <a:pt x="1685925" y="609599"/>
                </a:lnTo>
                <a:cubicBezTo>
                  <a:pt x="1780614" y="609599"/>
                  <a:pt x="1857375" y="686360"/>
                  <a:pt x="1857375" y="781049"/>
                </a:cubicBezTo>
                <a:lnTo>
                  <a:pt x="1857375" y="1466849"/>
                </a:lnTo>
                <a:cubicBezTo>
                  <a:pt x="1857375" y="1561538"/>
                  <a:pt x="1780614" y="1638299"/>
                  <a:pt x="1685925" y="1638299"/>
                </a:cubicBezTo>
                <a:lnTo>
                  <a:pt x="190500" y="1638299"/>
                </a:lnTo>
                <a:cubicBezTo>
                  <a:pt x="95811" y="1638299"/>
                  <a:pt x="19050" y="1561538"/>
                  <a:pt x="19050" y="1466849"/>
                </a:cubicBezTo>
                <a:lnTo>
                  <a:pt x="19050" y="781049"/>
                </a:lnTo>
                <a:close/>
              </a:path>
            </a:pathLst>
          </a:cu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8BA69D5E-4E79-2B61-28E6-62BA055BAFD4}"/>
              </a:ext>
            </a:extLst>
          </xdr:cNvPr>
          <xdr:cNvSpPr txBox="1"/>
        </xdr:nvSpPr>
        <xdr:spPr>
          <a:xfrm>
            <a:off x="13277850" y="5372100"/>
            <a:ext cx="1552575" cy="66675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実散布数は自己判断で数量を記入する</a:t>
            </a:r>
          </a:p>
        </xdr:txBody>
      </xdr:sp>
    </xdr:grpSp>
    <xdr:clientData/>
  </xdr:twoCellAnchor>
  <xdr:twoCellAnchor>
    <xdr:from>
      <xdr:col>2</xdr:col>
      <xdr:colOff>590550</xdr:colOff>
      <xdr:row>19</xdr:row>
      <xdr:rowOff>47625</xdr:rowOff>
    </xdr:from>
    <xdr:to>
      <xdr:col>5</xdr:col>
      <xdr:colOff>438150</xdr:colOff>
      <xdr:row>25</xdr:row>
      <xdr:rowOff>19050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DD52257B-5171-4CF2-8E65-2829B58536EB}"/>
            </a:ext>
          </a:extLst>
        </xdr:cNvPr>
        <xdr:cNvSpPr/>
      </xdr:nvSpPr>
      <xdr:spPr>
        <a:xfrm>
          <a:off x="1809750" y="4191000"/>
          <a:ext cx="2609850" cy="1400175"/>
        </a:xfrm>
        <a:prstGeom prst="wedgeRoundRectCallout">
          <a:avLst>
            <a:gd name="adj1" fmla="val -6599"/>
            <a:gd name="adj2" fmla="val -81944"/>
            <a:gd name="adj3" fmla="val 16667"/>
          </a:avLst>
        </a:prstGeom>
        <a:solidFill>
          <a:schemeClr val="accent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最初にチェックして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薄い青で塗りつぶされたセルの内容を変更すると、表の中の表示が変わります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533400</xdr:colOff>
      <xdr:row>54</xdr:row>
      <xdr:rowOff>19050</xdr:rowOff>
    </xdr:from>
    <xdr:to>
      <xdr:col>25</xdr:col>
      <xdr:colOff>95250</xdr:colOff>
      <xdr:row>65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398EAA3-9C66-0B95-8F60-204610906013}"/>
            </a:ext>
          </a:extLst>
        </xdr:cNvPr>
        <xdr:cNvSpPr txBox="1"/>
      </xdr:nvSpPr>
      <xdr:spPr>
        <a:xfrm>
          <a:off x="13649325" y="11353800"/>
          <a:ext cx="3133725" cy="2019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CEILING</a:t>
          </a:r>
          <a:r>
            <a:rPr kumimoji="1" lang="ja-JP" altLang="en-US" sz="1100"/>
            <a:t>関数は、数値を指定した「基準値の倍数」に向かって切り上げる関数です。例えば「</a:t>
          </a:r>
          <a:r>
            <a:rPr kumimoji="1" lang="en-US" altLang="ja-JP" sz="1100"/>
            <a:t>=CEILING(113, 10)</a:t>
          </a:r>
          <a:r>
            <a:rPr kumimoji="1" lang="ja-JP" altLang="en-US" sz="1100"/>
            <a:t>」と入力すると、</a:t>
          </a:r>
          <a:r>
            <a:rPr kumimoji="1" lang="en-US" altLang="ja-JP" sz="1100"/>
            <a:t>113</a:t>
          </a:r>
          <a:r>
            <a:rPr kumimoji="1" lang="ja-JP" altLang="en-US" sz="1100"/>
            <a:t>以上で最も近い</a:t>
          </a:r>
          <a:r>
            <a:rPr kumimoji="1" lang="en-US" altLang="ja-JP" sz="1100"/>
            <a:t>10</a:t>
          </a:r>
          <a:r>
            <a:rPr kumimoji="1" lang="ja-JP" altLang="en-US" sz="1100"/>
            <a:t>の倍数である「</a:t>
          </a:r>
          <a:r>
            <a:rPr kumimoji="1" lang="en-US" altLang="ja-JP" sz="1100"/>
            <a:t>120</a:t>
          </a:r>
          <a:r>
            <a:rPr kumimoji="1" lang="ja-JP" altLang="en-US" sz="1100"/>
            <a:t>」を返します。価格設定や発注単位の調整に最適です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62AD7-0A70-488E-AF23-DE46704804DB}">
  <sheetPr>
    <pageSetUpPr fitToPage="1"/>
  </sheetPr>
  <dimension ref="C1:Y40"/>
  <sheetViews>
    <sheetView workbookViewId="0">
      <selection activeCell="D30" sqref="D30"/>
    </sheetView>
  </sheetViews>
  <sheetFormatPr defaultRowHeight="13.5" x14ac:dyDescent="0.2"/>
  <cols>
    <col min="5" max="5" width="23.140625" bestFit="1" customWidth="1"/>
    <col min="6" max="6" width="11" bestFit="1" customWidth="1"/>
    <col min="7" max="10" width="1.7109375" customWidth="1"/>
    <col min="11" max="11" width="4.85546875" customWidth="1"/>
    <col min="12" max="12" width="22.140625" style="2" bestFit="1" customWidth="1"/>
    <col min="13" max="13" width="9.7109375" style="2" bestFit="1" customWidth="1"/>
    <col min="14" max="14" width="6" style="2" bestFit="1" customWidth="1"/>
    <col min="15" max="15" width="10.28515625" style="2" customWidth="1"/>
    <col min="16" max="16" width="12.28515625" style="2" bestFit="1" customWidth="1"/>
    <col min="17" max="18" width="9.42578125" style="2" customWidth="1"/>
    <col min="19" max="25" width="9.7109375" style="2" customWidth="1"/>
    <col min="27" max="27" width="9.5703125" bestFit="1" customWidth="1"/>
    <col min="28" max="28" width="9.28515625" bestFit="1" customWidth="1"/>
    <col min="29" max="29" width="0" hidden="1" customWidth="1"/>
    <col min="30" max="30" width="9.28515625" bestFit="1" customWidth="1"/>
    <col min="32" max="32" width="9.28515625" bestFit="1" customWidth="1"/>
    <col min="33" max="33" width="9.7109375" bestFit="1" customWidth="1"/>
    <col min="34" max="35" width="12" bestFit="1" customWidth="1"/>
  </cols>
  <sheetData>
    <row r="1" spans="3:25" x14ac:dyDescent="0.2">
      <c r="L1" s="1"/>
    </row>
    <row r="2" spans="3:25" x14ac:dyDescent="0.2">
      <c r="C2" s="3"/>
    </row>
    <row r="3" spans="3:25" x14ac:dyDescent="0.2">
      <c r="C3" s="3"/>
      <c r="D3" s="40"/>
    </row>
    <row r="4" spans="3:25" x14ac:dyDescent="0.2">
      <c r="C4" s="3"/>
      <c r="L4" s="2" t="str">
        <f>TEXT(E6,"ggge年度")</f>
        <v>令和8年度</v>
      </c>
      <c r="O4" s="71"/>
    </row>
    <row r="5" spans="3:25" x14ac:dyDescent="0.2">
      <c r="L5" s="1" t="s">
        <v>1</v>
      </c>
    </row>
    <row r="6" spans="3:25" ht="14.25" thickBot="1" x14ac:dyDescent="0.25">
      <c r="C6" s="3" t="s">
        <v>46</v>
      </c>
      <c r="E6" s="93">
        <v>46060</v>
      </c>
      <c r="F6" t="str">
        <f>TEXT(E6,"ggge年m月d日")&amp;"作成"</f>
        <v>令和8年2月7日作成</v>
      </c>
      <c r="X6" s="1" t="str">
        <f>F6</f>
        <v>令和8年2月7日作成</v>
      </c>
    </row>
    <row r="7" spans="3:25" ht="18.75" customHeight="1" x14ac:dyDescent="0.2">
      <c r="C7" s="2"/>
      <c r="D7" s="2" t="s">
        <v>37</v>
      </c>
      <c r="E7" s="2"/>
      <c r="F7" s="2"/>
      <c r="G7" s="2"/>
      <c r="H7" s="2"/>
      <c r="I7" s="2"/>
      <c r="K7" s="57"/>
      <c r="L7" s="122" t="s">
        <v>3</v>
      </c>
      <c r="M7" s="122"/>
      <c r="N7" s="122"/>
      <c r="O7" s="58" t="s">
        <v>4</v>
      </c>
      <c r="P7" s="123" t="s">
        <v>5</v>
      </c>
      <c r="Q7" s="123"/>
      <c r="R7" s="123"/>
      <c r="S7" s="123" t="str">
        <f>E8</f>
        <v>プライオリティ1k g粒剤</v>
      </c>
      <c r="T7" s="123"/>
      <c r="U7" s="123"/>
      <c r="V7" s="123"/>
      <c r="W7" s="123" t="s">
        <v>7</v>
      </c>
      <c r="X7" s="123"/>
      <c r="Y7" s="124"/>
    </row>
    <row r="8" spans="3:25" ht="18.75" customHeight="1" x14ac:dyDescent="0.2">
      <c r="C8" s="32" t="s">
        <v>32</v>
      </c>
      <c r="D8" s="32"/>
      <c r="E8" s="32" t="s">
        <v>6</v>
      </c>
      <c r="F8" s="32"/>
      <c r="G8" s="2"/>
      <c r="K8" s="53"/>
      <c r="L8" s="6" t="s">
        <v>8</v>
      </c>
      <c r="M8" s="111" t="s">
        <v>9</v>
      </c>
      <c r="N8" s="115" t="s">
        <v>10</v>
      </c>
      <c r="O8" s="4" t="s">
        <v>11</v>
      </c>
      <c r="P8" s="7" t="s">
        <v>12</v>
      </c>
      <c r="Q8" s="5" t="s">
        <v>13</v>
      </c>
      <c r="R8" s="8"/>
      <c r="S8" s="117" t="s">
        <v>14</v>
      </c>
      <c r="T8" s="118"/>
      <c r="U8" s="112" t="s">
        <v>15</v>
      </c>
      <c r="V8" s="111" t="s">
        <v>31</v>
      </c>
      <c r="W8" s="117" t="str">
        <f>E13</f>
        <v>スタークル粉剤(3 kg入り)</v>
      </c>
      <c r="X8" s="120"/>
      <c r="Y8" s="121"/>
    </row>
    <row r="9" spans="3:25" ht="18.75" customHeight="1" thickBot="1" x14ac:dyDescent="0.25">
      <c r="C9" s="32" t="s">
        <v>35</v>
      </c>
      <c r="D9" s="32" t="s">
        <v>38</v>
      </c>
      <c r="E9" s="33">
        <v>1</v>
      </c>
      <c r="F9" s="32"/>
      <c r="G9" s="2"/>
      <c r="K9" s="61" t="s">
        <v>43</v>
      </c>
      <c r="L9" s="10" t="s">
        <v>17</v>
      </c>
      <c r="M9" s="114"/>
      <c r="N9" s="116"/>
      <c r="O9" s="28" t="s">
        <v>18</v>
      </c>
      <c r="P9" s="64" t="s">
        <v>19</v>
      </c>
      <c r="Q9" s="7" t="s">
        <v>20</v>
      </c>
      <c r="R9" s="37"/>
      <c r="S9" s="72" t="str">
        <f>F10</f>
        <v>1.1kg/10a</v>
      </c>
      <c r="T9" s="73" t="str">
        <f>F11</f>
        <v>1.3kg/10a</v>
      </c>
      <c r="U9" s="119"/>
      <c r="V9" s="114"/>
      <c r="W9" s="74" t="str">
        <f>F15</f>
        <v>3.9kg/10a</v>
      </c>
      <c r="X9" s="91" t="s">
        <v>14</v>
      </c>
      <c r="Y9" s="92" t="s">
        <v>24</v>
      </c>
    </row>
    <row r="10" spans="3:25" ht="18.75" customHeight="1" x14ac:dyDescent="0.2">
      <c r="C10" s="32" t="s">
        <v>33</v>
      </c>
      <c r="D10" s="32" t="s">
        <v>39</v>
      </c>
      <c r="E10" s="33">
        <v>1.1000000000000001</v>
      </c>
      <c r="F10" s="32" t="str">
        <f>E10&amp;"kg/"&amp;"10a"</f>
        <v>1.1kg/10a</v>
      </c>
      <c r="G10" s="2"/>
      <c r="K10" s="68">
        <v>1</v>
      </c>
      <c r="L10" s="69"/>
      <c r="M10" s="69"/>
      <c r="N10" s="42" t="s">
        <v>25</v>
      </c>
      <c r="O10" s="75">
        <v>961</v>
      </c>
      <c r="P10" s="75">
        <v>810</v>
      </c>
      <c r="Q10" s="75">
        <v>805</v>
      </c>
      <c r="R10" s="76"/>
      <c r="S10" s="83">
        <f>ROUND($E$10/ 1000 * Q10,1)</f>
        <v>0.9</v>
      </c>
      <c r="T10" s="82">
        <f>ROUND($E$11/ 1000 * Q10,1)</f>
        <v>1</v>
      </c>
      <c r="U10" s="82">
        <f>_xlfn.CEILING.MATH(T10,$E$12)</f>
        <v>1</v>
      </c>
      <c r="V10" s="82">
        <v>1</v>
      </c>
      <c r="W10" s="82">
        <f t="shared" ref="W10:W27" si="0">ROUND($E$15/ 1000 * Q10,1)</f>
        <v>3.1</v>
      </c>
      <c r="X10" s="82">
        <f>CEILING(W10/$E$14,$E$17)</f>
        <v>1.1000000000000001</v>
      </c>
      <c r="Y10" s="84">
        <v>1</v>
      </c>
    </row>
    <row r="11" spans="3:25" ht="18.75" customHeight="1" x14ac:dyDescent="0.2">
      <c r="C11" s="32" t="s">
        <v>34</v>
      </c>
      <c r="D11" s="32" t="s">
        <v>39</v>
      </c>
      <c r="E11" s="33">
        <v>1.3</v>
      </c>
      <c r="F11" s="32" t="str">
        <f>E11&amp;"kg/"&amp;"10a"</f>
        <v>1.3kg/10a</v>
      </c>
      <c r="G11" s="2"/>
      <c r="K11" s="62">
        <v>2</v>
      </c>
      <c r="L11" s="13"/>
      <c r="M11" s="13"/>
      <c r="N11" s="17">
        <v>331</v>
      </c>
      <c r="O11" s="77">
        <v>1120</v>
      </c>
      <c r="P11" s="77">
        <v>840</v>
      </c>
      <c r="Q11" s="77">
        <v>835</v>
      </c>
      <c r="R11" s="78"/>
      <c r="S11" s="85">
        <f t="shared" ref="S11:S29" si="1">ROUND($E$10/ 1000 * Q11,1)</f>
        <v>0.9</v>
      </c>
      <c r="T11" s="85">
        <f t="shared" ref="T11:T29" si="2">ROUND($E$11/ 1000 * Q11,1)</f>
        <v>1.1000000000000001</v>
      </c>
      <c r="U11" s="85">
        <f t="shared" ref="U11:U29" si="3">_xlfn.CEILING.MATH(T11,$E$12)</f>
        <v>1.25</v>
      </c>
      <c r="V11" s="85">
        <v>1</v>
      </c>
      <c r="W11" s="85">
        <f t="shared" si="0"/>
        <v>3.3</v>
      </c>
      <c r="X11" s="85">
        <f t="shared" ref="X11:X29" si="4">CEILING(W11/$E$14,$E$17)</f>
        <v>1.1000000000000001</v>
      </c>
      <c r="Y11" s="86">
        <v>1</v>
      </c>
    </row>
    <row r="12" spans="3:25" ht="18.75" customHeight="1" x14ac:dyDescent="0.2">
      <c r="C12" s="30" t="s">
        <v>45</v>
      </c>
      <c r="D12" s="31"/>
      <c r="E12" s="33">
        <v>0.25</v>
      </c>
      <c r="F12" s="31"/>
      <c r="K12" s="62">
        <v>3</v>
      </c>
      <c r="L12" s="13"/>
      <c r="M12" s="13"/>
      <c r="N12" s="17">
        <v>330</v>
      </c>
      <c r="O12" s="77">
        <v>3022</v>
      </c>
      <c r="P12" s="77">
        <v>2730</v>
      </c>
      <c r="Q12" s="77">
        <v>2729</v>
      </c>
      <c r="R12" s="78"/>
      <c r="S12" s="85">
        <f t="shared" si="1"/>
        <v>3</v>
      </c>
      <c r="T12" s="85">
        <f t="shared" si="2"/>
        <v>3.5</v>
      </c>
      <c r="U12" s="85">
        <f t="shared" si="3"/>
        <v>3.5</v>
      </c>
      <c r="V12" s="85">
        <v>3.5</v>
      </c>
      <c r="W12" s="85">
        <f t="shared" si="0"/>
        <v>10.6</v>
      </c>
      <c r="X12" s="85">
        <f t="shared" si="4"/>
        <v>3.6</v>
      </c>
      <c r="Y12" s="86">
        <v>3.5</v>
      </c>
    </row>
    <row r="13" spans="3:25" ht="18.75" customHeight="1" x14ac:dyDescent="0.2">
      <c r="C13" s="32" t="s">
        <v>32</v>
      </c>
      <c r="D13" s="32"/>
      <c r="E13" s="5" t="s">
        <v>36</v>
      </c>
      <c r="F13" s="5"/>
      <c r="G13" s="63"/>
      <c r="K13" s="62">
        <v>4</v>
      </c>
      <c r="L13" s="13"/>
      <c r="M13" s="13"/>
      <c r="N13" s="17">
        <v>329</v>
      </c>
      <c r="O13" s="77">
        <v>2751</v>
      </c>
      <c r="P13" s="77">
        <v>2430</v>
      </c>
      <c r="Q13" s="77">
        <v>2430</v>
      </c>
      <c r="R13" s="78"/>
      <c r="S13" s="85">
        <f t="shared" si="1"/>
        <v>2.7</v>
      </c>
      <c r="T13" s="85">
        <f t="shared" si="2"/>
        <v>3.2</v>
      </c>
      <c r="U13" s="85">
        <f t="shared" si="3"/>
        <v>3.25</v>
      </c>
      <c r="V13" s="85">
        <v>3.5</v>
      </c>
      <c r="W13" s="85">
        <f t="shared" si="0"/>
        <v>9.5</v>
      </c>
      <c r="X13" s="85">
        <f t="shared" si="4"/>
        <v>3.2</v>
      </c>
      <c r="Y13" s="86">
        <v>3.5</v>
      </c>
    </row>
    <row r="14" spans="3:25" ht="18.75" customHeight="1" x14ac:dyDescent="0.2">
      <c r="C14" s="32" t="s">
        <v>35</v>
      </c>
      <c r="D14" s="32" t="s">
        <v>38</v>
      </c>
      <c r="E14" s="33">
        <v>3</v>
      </c>
      <c r="F14" s="32"/>
      <c r="K14" s="62">
        <v>5</v>
      </c>
      <c r="L14" s="13"/>
      <c r="M14" s="13"/>
      <c r="N14" s="17">
        <v>302</v>
      </c>
      <c r="O14" s="77">
        <v>1363</v>
      </c>
      <c r="P14" s="77">
        <v>1140</v>
      </c>
      <c r="Q14" s="77">
        <v>1140</v>
      </c>
      <c r="R14" s="78"/>
      <c r="S14" s="85">
        <f t="shared" si="1"/>
        <v>1.3</v>
      </c>
      <c r="T14" s="85">
        <f t="shared" si="2"/>
        <v>1.5</v>
      </c>
      <c r="U14" s="85">
        <f t="shared" si="3"/>
        <v>1.5</v>
      </c>
      <c r="V14" s="85">
        <v>1.5</v>
      </c>
      <c r="W14" s="85">
        <f t="shared" si="0"/>
        <v>4.4000000000000004</v>
      </c>
      <c r="X14" s="85">
        <f t="shared" si="4"/>
        <v>1.5</v>
      </c>
      <c r="Y14" s="86">
        <v>1.5</v>
      </c>
    </row>
    <row r="15" spans="3:25" ht="18.75" customHeight="1" x14ac:dyDescent="0.2">
      <c r="C15" s="32" t="s">
        <v>33</v>
      </c>
      <c r="D15" s="32" t="s">
        <v>39</v>
      </c>
      <c r="E15" s="33">
        <v>3.9</v>
      </c>
      <c r="F15" s="32" t="str">
        <f>E15&amp;"kg/"&amp;"10a"</f>
        <v>3.9kg/10a</v>
      </c>
      <c r="K15" s="62">
        <v>6</v>
      </c>
      <c r="L15" s="13"/>
      <c r="M15" s="13"/>
      <c r="N15" s="17">
        <v>307</v>
      </c>
      <c r="O15" s="77">
        <v>1805</v>
      </c>
      <c r="P15" s="77">
        <v>1570</v>
      </c>
      <c r="Q15" s="77">
        <v>1568</v>
      </c>
      <c r="R15" s="78"/>
      <c r="S15" s="85">
        <f t="shared" si="1"/>
        <v>1.7</v>
      </c>
      <c r="T15" s="85">
        <f t="shared" si="2"/>
        <v>2</v>
      </c>
      <c r="U15" s="85">
        <f t="shared" si="3"/>
        <v>2</v>
      </c>
      <c r="V15" s="85">
        <v>2</v>
      </c>
      <c r="W15" s="85">
        <f t="shared" si="0"/>
        <v>6.1</v>
      </c>
      <c r="X15" s="85">
        <f t="shared" si="4"/>
        <v>2.1</v>
      </c>
      <c r="Y15" s="86">
        <v>2</v>
      </c>
    </row>
    <row r="16" spans="3:25" ht="18.75" customHeight="1" x14ac:dyDescent="0.2">
      <c r="C16" s="32" t="s">
        <v>34</v>
      </c>
      <c r="D16" s="32" t="s">
        <v>39</v>
      </c>
      <c r="E16" s="33"/>
      <c r="F16" s="32" t="str">
        <f>E16&amp;"kg/"&amp;"10a"</f>
        <v>kg/10a</v>
      </c>
      <c r="K16" s="62">
        <v>7</v>
      </c>
      <c r="L16" s="13"/>
      <c r="M16" s="13"/>
      <c r="N16" s="17">
        <v>306</v>
      </c>
      <c r="O16" s="77">
        <v>2426</v>
      </c>
      <c r="P16" s="77">
        <v>2200</v>
      </c>
      <c r="Q16" s="77">
        <v>2203</v>
      </c>
      <c r="R16" s="78"/>
      <c r="S16" s="85">
        <f t="shared" si="1"/>
        <v>2.4</v>
      </c>
      <c r="T16" s="85">
        <f t="shared" si="2"/>
        <v>2.9</v>
      </c>
      <c r="U16" s="85">
        <f t="shared" si="3"/>
        <v>3</v>
      </c>
      <c r="V16" s="85">
        <v>3</v>
      </c>
      <c r="W16" s="85">
        <f t="shared" si="0"/>
        <v>8.6</v>
      </c>
      <c r="X16" s="85">
        <f t="shared" si="4"/>
        <v>2.9000000000000004</v>
      </c>
      <c r="Y16" s="86">
        <v>3</v>
      </c>
    </row>
    <row r="17" spans="3:25" ht="18.75" customHeight="1" x14ac:dyDescent="0.2">
      <c r="C17" s="30" t="s">
        <v>45</v>
      </c>
      <c r="D17" s="31"/>
      <c r="E17" s="33">
        <v>0.1</v>
      </c>
      <c r="F17" s="31"/>
      <c r="K17" s="62">
        <v>8</v>
      </c>
      <c r="L17" s="13"/>
      <c r="M17" s="13"/>
      <c r="N17" s="17">
        <v>211</v>
      </c>
      <c r="O17" s="77">
        <v>5169</v>
      </c>
      <c r="P17" s="77">
        <v>4640</v>
      </c>
      <c r="Q17" s="77">
        <v>4643</v>
      </c>
      <c r="R17" s="78"/>
      <c r="S17" s="85">
        <f t="shared" si="1"/>
        <v>5.0999999999999996</v>
      </c>
      <c r="T17" s="85">
        <f t="shared" si="2"/>
        <v>6</v>
      </c>
      <c r="U17" s="85">
        <f t="shared" si="3"/>
        <v>6</v>
      </c>
      <c r="V17" s="85">
        <v>6</v>
      </c>
      <c r="W17" s="85">
        <f t="shared" si="0"/>
        <v>18.100000000000001</v>
      </c>
      <c r="X17" s="85">
        <f t="shared" si="4"/>
        <v>6.1000000000000005</v>
      </c>
      <c r="Y17" s="86">
        <v>6</v>
      </c>
    </row>
    <row r="18" spans="3:25" ht="18.75" customHeight="1" x14ac:dyDescent="0.2">
      <c r="K18" s="62">
        <v>9</v>
      </c>
      <c r="L18" s="13"/>
      <c r="M18" s="13"/>
      <c r="N18" s="17">
        <v>210</v>
      </c>
      <c r="O18" s="77">
        <v>5539</v>
      </c>
      <c r="P18" s="77">
        <v>5120</v>
      </c>
      <c r="Q18" s="77">
        <v>5118</v>
      </c>
      <c r="R18" s="78"/>
      <c r="S18" s="85">
        <f t="shared" si="1"/>
        <v>5.6</v>
      </c>
      <c r="T18" s="85">
        <f t="shared" si="2"/>
        <v>6.7</v>
      </c>
      <c r="U18" s="85">
        <f t="shared" si="3"/>
        <v>6.75</v>
      </c>
      <c r="V18" s="85">
        <v>7</v>
      </c>
      <c r="W18" s="85">
        <f t="shared" si="0"/>
        <v>20</v>
      </c>
      <c r="X18" s="85">
        <f t="shared" si="4"/>
        <v>6.7</v>
      </c>
      <c r="Y18" s="86">
        <v>7</v>
      </c>
    </row>
    <row r="19" spans="3:25" ht="18.75" customHeight="1" x14ac:dyDescent="0.2">
      <c r="K19" s="62">
        <v>10</v>
      </c>
      <c r="L19" s="13"/>
      <c r="M19" s="13"/>
      <c r="N19" s="17">
        <v>195</v>
      </c>
      <c r="O19" s="77">
        <v>2159</v>
      </c>
      <c r="P19" s="77">
        <v>1950</v>
      </c>
      <c r="Q19" s="77">
        <v>1952</v>
      </c>
      <c r="R19" s="78"/>
      <c r="S19" s="85">
        <f t="shared" si="1"/>
        <v>2.1</v>
      </c>
      <c r="T19" s="85">
        <f t="shared" si="2"/>
        <v>2.5</v>
      </c>
      <c r="U19" s="85">
        <f t="shared" si="3"/>
        <v>2.5</v>
      </c>
      <c r="V19" s="85">
        <v>2.5</v>
      </c>
      <c r="W19" s="85">
        <f t="shared" si="0"/>
        <v>7.6</v>
      </c>
      <c r="X19" s="85">
        <f t="shared" si="4"/>
        <v>2.6</v>
      </c>
      <c r="Y19" s="86">
        <v>2.5</v>
      </c>
    </row>
    <row r="20" spans="3:25" ht="18.75" customHeight="1" x14ac:dyDescent="0.2">
      <c r="K20" s="62">
        <v>11</v>
      </c>
      <c r="L20" s="13"/>
      <c r="M20" s="13"/>
      <c r="N20" s="17">
        <v>192</v>
      </c>
      <c r="O20" s="77">
        <v>2684</v>
      </c>
      <c r="P20" s="77">
        <v>2410</v>
      </c>
      <c r="Q20" s="77">
        <v>2409</v>
      </c>
      <c r="R20" s="78"/>
      <c r="S20" s="85">
        <f t="shared" si="1"/>
        <v>2.6</v>
      </c>
      <c r="T20" s="85">
        <f t="shared" si="2"/>
        <v>3.1</v>
      </c>
      <c r="U20" s="85">
        <f t="shared" si="3"/>
        <v>3.25</v>
      </c>
      <c r="V20" s="85">
        <v>3</v>
      </c>
      <c r="W20" s="85">
        <f t="shared" si="0"/>
        <v>9.4</v>
      </c>
      <c r="X20" s="85">
        <f t="shared" si="4"/>
        <v>3.2</v>
      </c>
      <c r="Y20" s="86">
        <v>3.5</v>
      </c>
    </row>
    <row r="21" spans="3:25" ht="18.75" customHeight="1" x14ac:dyDescent="0.2">
      <c r="K21" s="62">
        <v>12</v>
      </c>
      <c r="L21" s="13"/>
      <c r="M21" s="13"/>
      <c r="N21" s="17">
        <v>191</v>
      </c>
      <c r="O21" s="77">
        <v>4783</v>
      </c>
      <c r="P21" s="77">
        <v>4670</v>
      </c>
      <c r="Q21" s="77">
        <v>4666</v>
      </c>
      <c r="R21" s="78"/>
      <c r="S21" s="85">
        <f t="shared" si="1"/>
        <v>5.0999999999999996</v>
      </c>
      <c r="T21" s="85">
        <f t="shared" si="2"/>
        <v>6.1</v>
      </c>
      <c r="U21" s="85">
        <f t="shared" si="3"/>
        <v>6.25</v>
      </c>
      <c r="V21" s="85">
        <v>6</v>
      </c>
      <c r="W21" s="85">
        <f t="shared" si="0"/>
        <v>18.2</v>
      </c>
      <c r="X21" s="85">
        <f t="shared" si="4"/>
        <v>6.1000000000000005</v>
      </c>
      <c r="Y21" s="86">
        <v>6.5</v>
      </c>
    </row>
    <row r="22" spans="3:25" ht="18.75" customHeight="1" x14ac:dyDescent="0.2">
      <c r="K22" s="62">
        <v>13</v>
      </c>
      <c r="L22" s="13"/>
      <c r="M22" s="13"/>
      <c r="N22" s="17">
        <v>190</v>
      </c>
      <c r="O22" s="77">
        <v>2152</v>
      </c>
      <c r="P22" s="77">
        <v>1850</v>
      </c>
      <c r="Q22" s="77">
        <v>1846</v>
      </c>
      <c r="R22" s="78"/>
      <c r="S22" s="85">
        <f t="shared" si="1"/>
        <v>2</v>
      </c>
      <c r="T22" s="85">
        <f t="shared" si="2"/>
        <v>2.4</v>
      </c>
      <c r="U22" s="85">
        <f t="shared" si="3"/>
        <v>2.5</v>
      </c>
      <c r="V22" s="85">
        <v>2.5</v>
      </c>
      <c r="W22" s="85">
        <f t="shared" si="0"/>
        <v>7.2</v>
      </c>
      <c r="X22" s="85">
        <f t="shared" si="4"/>
        <v>2.4000000000000004</v>
      </c>
      <c r="Y22" s="86">
        <v>2.5</v>
      </c>
    </row>
    <row r="23" spans="3:25" ht="18.75" customHeight="1" x14ac:dyDescent="0.2">
      <c r="K23" s="62">
        <v>14</v>
      </c>
      <c r="L23" s="13"/>
      <c r="M23" s="13"/>
      <c r="N23" s="17">
        <v>188</v>
      </c>
      <c r="O23" s="77">
        <v>2927</v>
      </c>
      <c r="P23" s="77">
        <v>700</v>
      </c>
      <c r="Q23" s="77">
        <v>700</v>
      </c>
      <c r="R23" s="78"/>
      <c r="S23" s="85">
        <f t="shared" si="1"/>
        <v>0.8</v>
      </c>
      <c r="T23" s="85">
        <f t="shared" si="2"/>
        <v>0.9</v>
      </c>
      <c r="U23" s="85">
        <f t="shared" si="3"/>
        <v>1</v>
      </c>
      <c r="V23" s="85">
        <v>1</v>
      </c>
      <c r="W23" s="85">
        <f t="shared" si="0"/>
        <v>2.7</v>
      </c>
      <c r="X23" s="85">
        <f t="shared" si="4"/>
        <v>0.9</v>
      </c>
      <c r="Y23" s="86">
        <v>1</v>
      </c>
    </row>
    <row r="24" spans="3:25" ht="18.75" customHeight="1" x14ac:dyDescent="0.2">
      <c r="K24" s="62">
        <v>15</v>
      </c>
      <c r="L24" s="13"/>
      <c r="M24" s="13"/>
      <c r="N24" s="17">
        <v>187</v>
      </c>
      <c r="O24" s="77">
        <v>546</v>
      </c>
      <c r="P24" s="77">
        <v>520</v>
      </c>
      <c r="Q24" s="77">
        <v>518</v>
      </c>
      <c r="R24" s="78"/>
      <c r="S24" s="85">
        <f t="shared" si="1"/>
        <v>0.6</v>
      </c>
      <c r="T24" s="85">
        <f t="shared" si="2"/>
        <v>0.7</v>
      </c>
      <c r="U24" s="85">
        <f t="shared" si="3"/>
        <v>0.75</v>
      </c>
      <c r="V24" s="85">
        <v>1</v>
      </c>
      <c r="W24" s="85">
        <f t="shared" si="0"/>
        <v>2</v>
      </c>
      <c r="X24" s="85">
        <f t="shared" si="4"/>
        <v>0.70000000000000007</v>
      </c>
      <c r="Y24" s="86">
        <v>1</v>
      </c>
    </row>
    <row r="25" spans="3:25" ht="18.75" customHeight="1" x14ac:dyDescent="0.2">
      <c r="K25" s="62">
        <v>16</v>
      </c>
      <c r="L25" s="13"/>
      <c r="M25" s="13"/>
      <c r="N25" s="17">
        <v>166</v>
      </c>
      <c r="O25" s="77">
        <v>609</v>
      </c>
      <c r="P25" s="77">
        <v>490</v>
      </c>
      <c r="Q25" s="77">
        <v>489</v>
      </c>
      <c r="R25" s="78"/>
      <c r="S25" s="85">
        <f t="shared" si="1"/>
        <v>0.5</v>
      </c>
      <c r="T25" s="85">
        <f t="shared" si="2"/>
        <v>0.6</v>
      </c>
      <c r="U25" s="85">
        <f t="shared" si="3"/>
        <v>0.75</v>
      </c>
      <c r="V25" s="85">
        <v>0.5</v>
      </c>
      <c r="W25" s="85">
        <f t="shared" si="0"/>
        <v>1.9</v>
      </c>
      <c r="X25" s="85">
        <f t="shared" si="4"/>
        <v>0.70000000000000007</v>
      </c>
      <c r="Y25" s="86">
        <v>1</v>
      </c>
    </row>
    <row r="26" spans="3:25" ht="18.75" customHeight="1" x14ac:dyDescent="0.2">
      <c r="K26" s="62">
        <v>17</v>
      </c>
      <c r="L26" s="13"/>
      <c r="M26" s="13"/>
      <c r="N26" s="17">
        <v>165</v>
      </c>
      <c r="O26" s="77">
        <v>1695</v>
      </c>
      <c r="P26" s="77">
        <v>1520</v>
      </c>
      <c r="Q26" s="77">
        <v>1518</v>
      </c>
      <c r="R26" s="78"/>
      <c r="S26" s="85">
        <f t="shared" si="1"/>
        <v>1.7</v>
      </c>
      <c r="T26" s="85">
        <f t="shared" si="2"/>
        <v>2</v>
      </c>
      <c r="U26" s="85">
        <f t="shared" si="3"/>
        <v>2</v>
      </c>
      <c r="V26" s="85">
        <v>2</v>
      </c>
      <c r="W26" s="85">
        <f t="shared" si="0"/>
        <v>5.9</v>
      </c>
      <c r="X26" s="85">
        <f t="shared" si="4"/>
        <v>2</v>
      </c>
      <c r="Y26" s="86">
        <v>2</v>
      </c>
    </row>
    <row r="27" spans="3:25" ht="18.75" customHeight="1" x14ac:dyDescent="0.2">
      <c r="K27" s="62">
        <v>18</v>
      </c>
      <c r="L27" s="13"/>
      <c r="M27" s="13"/>
      <c r="N27" s="17">
        <v>164</v>
      </c>
      <c r="O27" s="77">
        <v>1062</v>
      </c>
      <c r="P27" s="77">
        <v>950</v>
      </c>
      <c r="Q27" s="77">
        <v>954</v>
      </c>
      <c r="R27" s="78"/>
      <c r="S27" s="85">
        <f t="shared" si="1"/>
        <v>1</v>
      </c>
      <c r="T27" s="85">
        <f t="shared" si="2"/>
        <v>1.2</v>
      </c>
      <c r="U27" s="85">
        <f t="shared" si="3"/>
        <v>1.25</v>
      </c>
      <c r="V27" s="85">
        <v>1</v>
      </c>
      <c r="W27" s="85">
        <f t="shared" si="0"/>
        <v>3.7</v>
      </c>
      <c r="X27" s="85">
        <f t="shared" si="4"/>
        <v>1.3</v>
      </c>
      <c r="Y27" s="86">
        <v>1.5</v>
      </c>
    </row>
    <row r="28" spans="3:25" ht="18.75" customHeight="1" x14ac:dyDescent="0.2">
      <c r="K28" s="62">
        <v>19</v>
      </c>
      <c r="L28" s="13"/>
      <c r="M28" s="13"/>
      <c r="N28" s="5"/>
      <c r="O28" s="77"/>
      <c r="P28" s="77"/>
      <c r="Q28" s="77"/>
      <c r="R28" s="77"/>
      <c r="S28" s="85">
        <f t="shared" si="1"/>
        <v>0</v>
      </c>
      <c r="T28" s="85">
        <f t="shared" si="2"/>
        <v>0</v>
      </c>
      <c r="U28" s="85">
        <f t="shared" si="3"/>
        <v>0</v>
      </c>
      <c r="V28" s="85"/>
      <c r="W28" s="85"/>
      <c r="X28" s="85">
        <f t="shared" si="4"/>
        <v>0</v>
      </c>
      <c r="Y28" s="86"/>
    </row>
    <row r="29" spans="3:25" ht="18.75" customHeight="1" thickBot="1" x14ac:dyDescent="0.25">
      <c r="K29" s="70">
        <v>20</v>
      </c>
      <c r="L29" s="59"/>
      <c r="M29" s="59"/>
      <c r="N29" s="60"/>
      <c r="O29" s="79"/>
      <c r="P29" s="79"/>
      <c r="Q29" s="79"/>
      <c r="R29" s="79"/>
      <c r="S29" s="87">
        <f t="shared" si="1"/>
        <v>0</v>
      </c>
      <c r="T29" s="87">
        <f t="shared" si="2"/>
        <v>0</v>
      </c>
      <c r="U29" s="87">
        <f t="shared" si="3"/>
        <v>0</v>
      </c>
      <c r="V29" s="87"/>
      <c r="W29" s="87"/>
      <c r="X29" s="87">
        <f t="shared" si="4"/>
        <v>0</v>
      </c>
      <c r="Y29" s="88"/>
    </row>
    <row r="30" spans="3:25" ht="18.75" customHeight="1" thickBot="1" x14ac:dyDescent="0.25">
      <c r="K30" s="65"/>
      <c r="L30" s="66" t="s">
        <v>26</v>
      </c>
      <c r="M30" s="66"/>
      <c r="N30" s="67"/>
      <c r="O30" s="80">
        <f>SUM(O10:O29)</f>
        <v>42773</v>
      </c>
      <c r="P30" s="81">
        <f t="shared" ref="P30:Y30" si="5">SUM(P10:P29)</f>
        <v>36540</v>
      </c>
      <c r="Q30" s="81">
        <f t="shared" si="5"/>
        <v>36523</v>
      </c>
      <c r="R30" s="80">
        <f t="shared" si="5"/>
        <v>0</v>
      </c>
      <c r="S30" s="89">
        <f t="shared" si="5"/>
        <v>40.000000000000007</v>
      </c>
      <c r="T30" s="89">
        <f t="shared" si="5"/>
        <v>47.400000000000006</v>
      </c>
      <c r="U30" s="89">
        <f t="shared" si="5"/>
        <v>48.5</v>
      </c>
      <c r="V30" s="89">
        <f t="shared" si="5"/>
        <v>48</v>
      </c>
      <c r="W30" s="89">
        <f t="shared" si="5"/>
        <v>142.30000000000001</v>
      </c>
      <c r="X30" s="89">
        <f t="shared" si="5"/>
        <v>48.2</v>
      </c>
      <c r="Y30" s="90">
        <f t="shared" si="5"/>
        <v>50</v>
      </c>
    </row>
    <row r="31" spans="3:25" ht="18.75" customHeight="1" x14ac:dyDescent="0.2">
      <c r="K31" s="53"/>
      <c r="L31" s="22"/>
      <c r="M31" s="22"/>
      <c r="N31" s="22"/>
      <c r="O31" s="22"/>
      <c r="P31" s="22"/>
      <c r="Q31" s="107"/>
      <c r="R31" s="110"/>
      <c r="S31" s="27"/>
      <c r="T31" s="11" t="s">
        <v>40</v>
      </c>
      <c r="U31" s="11" t="s">
        <v>41</v>
      </c>
      <c r="V31" s="55" t="s">
        <v>42</v>
      </c>
      <c r="W31" s="56" t="s">
        <v>40</v>
      </c>
      <c r="X31" s="11" t="s">
        <v>41</v>
      </c>
      <c r="Y31" s="55" t="s">
        <v>42</v>
      </c>
    </row>
    <row r="32" spans="3:25" ht="18.75" customHeight="1" thickBot="1" x14ac:dyDescent="0.25">
      <c r="K32" s="53"/>
      <c r="L32" s="22"/>
      <c r="M32" s="22"/>
      <c r="N32" s="22"/>
      <c r="O32" s="22"/>
      <c r="P32" s="22"/>
      <c r="Q32" s="107"/>
      <c r="R32" s="110"/>
      <c r="S32" s="21"/>
      <c r="T32" s="34">
        <f>V30</f>
        <v>48</v>
      </c>
      <c r="U32" s="35">
        <v>5</v>
      </c>
      <c r="V32" s="43">
        <v>0</v>
      </c>
      <c r="W32" s="48">
        <f>Y30</f>
        <v>50</v>
      </c>
      <c r="X32" s="35">
        <v>5</v>
      </c>
      <c r="Y32" s="43">
        <v>41</v>
      </c>
    </row>
    <row r="33" spans="11:25" ht="18.75" customHeight="1" thickBot="1" x14ac:dyDescent="0.25">
      <c r="K33" s="53"/>
      <c r="L33" s="22"/>
      <c r="M33" s="22"/>
      <c r="N33" s="22"/>
      <c r="O33" s="22"/>
      <c r="P33" s="22"/>
      <c r="Q33" s="107"/>
      <c r="R33" s="110"/>
      <c r="S33" s="44"/>
      <c r="T33" s="39"/>
      <c r="U33" s="41" t="s">
        <v>40</v>
      </c>
      <c r="V33" s="36">
        <f>T32+U32-V32</f>
        <v>53</v>
      </c>
      <c r="W33" s="49"/>
      <c r="X33" s="41" t="s">
        <v>40</v>
      </c>
      <c r="Y33" s="36">
        <f>W32+X32-Y32</f>
        <v>14</v>
      </c>
    </row>
    <row r="34" spans="11:25" ht="33.75" customHeight="1" thickBot="1" x14ac:dyDescent="0.25">
      <c r="K34" s="54"/>
      <c r="L34" s="51"/>
      <c r="M34" s="51"/>
      <c r="N34" s="51"/>
      <c r="O34" s="51"/>
      <c r="P34" s="51"/>
      <c r="Q34" s="51"/>
      <c r="R34" s="52"/>
      <c r="S34" s="45"/>
      <c r="T34" s="46"/>
      <c r="U34" s="46"/>
      <c r="V34" s="47"/>
      <c r="W34" s="50"/>
      <c r="X34" s="51"/>
      <c r="Y34" s="52"/>
    </row>
    <row r="38" spans="11:25" x14ac:dyDescent="0.2">
      <c r="S38" s="111" t="s">
        <v>27</v>
      </c>
      <c r="T38" s="112"/>
      <c r="U38" s="112"/>
      <c r="V38" s="37"/>
      <c r="W38" s="113" t="s">
        <v>28</v>
      </c>
      <c r="X38" s="107"/>
      <c r="Y38" s="110"/>
    </row>
    <row r="39" spans="11:25" x14ac:dyDescent="0.2">
      <c r="S39" s="106" t="s">
        <v>29</v>
      </c>
      <c r="T39" s="107"/>
      <c r="U39" s="107"/>
      <c r="V39" s="107"/>
    </row>
    <row r="40" spans="11:25" x14ac:dyDescent="0.2">
      <c r="S40" s="108" t="s">
        <v>30</v>
      </c>
      <c r="T40" s="109"/>
      <c r="U40" s="38"/>
      <c r="V40" s="38"/>
    </row>
  </sheetData>
  <mergeCells count="17">
    <mergeCell ref="L7:N7"/>
    <mergeCell ref="P7:R7"/>
    <mergeCell ref="S7:V7"/>
    <mergeCell ref="W7:Y7"/>
    <mergeCell ref="W38:Y38"/>
    <mergeCell ref="M8:M9"/>
    <mergeCell ref="N8:N9"/>
    <mergeCell ref="S8:T8"/>
    <mergeCell ref="U8:U9"/>
    <mergeCell ref="V8:V9"/>
    <mergeCell ref="W8:Y8"/>
    <mergeCell ref="S39:V39"/>
    <mergeCell ref="S40:T40"/>
    <mergeCell ref="Q31:R31"/>
    <mergeCell ref="Q32:R32"/>
    <mergeCell ref="Q33:R33"/>
    <mergeCell ref="S38:U38"/>
  </mergeCells>
  <phoneticPr fontId="2"/>
  <printOptions horizontalCentered="1" verticalCentered="1"/>
  <pageMargins left="0.23622047244094491" right="0.23622047244094491" top="0.47244094488188981" bottom="0.23622047244094491" header="0" footer="0"/>
  <pageSetup paperSize="9" scale="95" orientation="landscape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C285-7EB8-44A4-BD08-1231C1C31EF6}">
  <sheetPr>
    <pageSetUpPr fitToPage="1"/>
  </sheetPr>
  <dimension ref="C1:Y40"/>
  <sheetViews>
    <sheetView tabSelected="1" topLeftCell="A4" workbookViewId="0">
      <selection activeCell="L10" sqref="L10:M29"/>
    </sheetView>
  </sheetViews>
  <sheetFormatPr defaultRowHeight="13.5" x14ac:dyDescent="0.2"/>
  <cols>
    <col min="5" max="5" width="23.140625" bestFit="1" customWidth="1"/>
    <col min="6" max="6" width="11" bestFit="1" customWidth="1"/>
    <col min="7" max="10" width="1.7109375" customWidth="1"/>
    <col min="11" max="11" width="4.85546875" customWidth="1"/>
    <col min="12" max="12" width="22.140625" style="2" bestFit="1" customWidth="1"/>
    <col min="13" max="13" width="9.7109375" style="2" bestFit="1" customWidth="1"/>
    <col min="14" max="14" width="6" style="2" bestFit="1" customWidth="1"/>
    <col min="15" max="15" width="10.28515625" style="2" customWidth="1"/>
    <col min="16" max="16" width="12.28515625" style="2" bestFit="1" customWidth="1"/>
    <col min="17" max="18" width="9.42578125" style="2" customWidth="1"/>
    <col min="19" max="25" width="9.7109375" style="2" customWidth="1"/>
    <col min="27" max="27" width="9.5703125" bestFit="1" customWidth="1"/>
    <col min="28" max="28" width="9.28515625" bestFit="1" customWidth="1"/>
    <col min="29" max="29" width="0" hidden="1" customWidth="1"/>
    <col min="30" max="30" width="9.28515625" bestFit="1" customWidth="1"/>
    <col min="32" max="32" width="9.28515625" bestFit="1" customWidth="1"/>
    <col min="33" max="33" width="9.7109375" bestFit="1" customWidth="1"/>
    <col min="34" max="35" width="12" bestFit="1" customWidth="1"/>
  </cols>
  <sheetData>
    <row r="1" spans="3:25" x14ac:dyDescent="0.2">
      <c r="L1" s="1"/>
    </row>
    <row r="2" spans="3:25" x14ac:dyDescent="0.2">
      <c r="C2" s="3"/>
    </row>
    <row r="3" spans="3:25" x14ac:dyDescent="0.2">
      <c r="C3" s="3"/>
      <c r="D3" s="40"/>
    </row>
    <row r="4" spans="3:25" x14ac:dyDescent="0.2">
      <c r="C4" s="3"/>
      <c r="L4" s="2" t="s">
        <v>44</v>
      </c>
      <c r="O4" s="71"/>
    </row>
    <row r="5" spans="3:25" x14ac:dyDescent="0.2">
      <c r="L5" s="1" t="s">
        <v>1</v>
      </c>
    </row>
    <row r="6" spans="3:25" ht="14.25" thickBot="1" x14ac:dyDescent="0.25">
      <c r="C6" s="3" t="s">
        <v>46</v>
      </c>
      <c r="E6" s="93">
        <v>46060</v>
      </c>
      <c r="F6" t="str">
        <f>TEXT(E6,"ggge年m月d日")&amp;"作成"</f>
        <v>令和8年2月7日作成</v>
      </c>
      <c r="X6" s="1" t="str">
        <f>F6</f>
        <v>令和8年2月7日作成</v>
      </c>
    </row>
    <row r="7" spans="3:25" ht="18.75" customHeight="1" x14ac:dyDescent="0.2">
      <c r="C7" s="2"/>
      <c r="D7" s="2" t="s">
        <v>37</v>
      </c>
      <c r="E7" s="2"/>
      <c r="F7" s="2"/>
      <c r="G7" s="2"/>
      <c r="H7" s="2"/>
      <c r="I7" s="2"/>
      <c r="K7" s="57"/>
      <c r="L7" s="125" t="s">
        <v>3</v>
      </c>
      <c r="M7" s="125"/>
      <c r="N7" s="125"/>
      <c r="O7" s="97" t="s">
        <v>4</v>
      </c>
      <c r="P7" s="126" t="s">
        <v>5</v>
      </c>
      <c r="Q7" s="126"/>
      <c r="R7" s="126"/>
      <c r="S7" s="126" t="str">
        <f>E8</f>
        <v>プライオリティ1k g粒剤</v>
      </c>
      <c r="T7" s="126"/>
      <c r="U7" s="126"/>
      <c r="V7" s="126"/>
      <c r="W7" s="126" t="s">
        <v>7</v>
      </c>
      <c r="X7" s="126"/>
      <c r="Y7" s="135"/>
    </row>
    <row r="8" spans="3:25" ht="18.75" customHeight="1" x14ac:dyDescent="0.2">
      <c r="C8" s="32" t="s">
        <v>32</v>
      </c>
      <c r="D8" s="32"/>
      <c r="E8" s="32" t="s">
        <v>6</v>
      </c>
      <c r="F8" s="32"/>
      <c r="G8" s="2"/>
      <c r="K8" s="53"/>
      <c r="L8" s="98" t="s">
        <v>8</v>
      </c>
      <c r="M8" s="127" t="s">
        <v>9</v>
      </c>
      <c r="N8" s="129" t="s">
        <v>10</v>
      </c>
      <c r="O8" s="100" t="s">
        <v>11</v>
      </c>
      <c r="P8" s="101" t="s">
        <v>12</v>
      </c>
      <c r="Q8" s="102" t="s">
        <v>13</v>
      </c>
      <c r="R8" s="103"/>
      <c r="S8" s="131" t="s">
        <v>14</v>
      </c>
      <c r="T8" s="132"/>
      <c r="U8" s="133" t="s">
        <v>15</v>
      </c>
      <c r="V8" s="127" t="s">
        <v>31</v>
      </c>
      <c r="W8" s="131" t="str">
        <f>E13</f>
        <v>スタークル粉剤(3 kg入り)</v>
      </c>
      <c r="X8" s="136"/>
      <c r="Y8" s="137"/>
    </row>
    <row r="9" spans="3:25" ht="18.75" customHeight="1" thickBot="1" x14ac:dyDescent="0.25">
      <c r="C9" s="32" t="s">
        <v>35</v>
      </c>
      <c r="D9" s="32" t="s">
        <v>38</v>
      </c>
      <c r="E9" s="33">
        <v>1</v>
      </c>
      <c r="F9" s="32"/>
      <c r="G9" s="2"/>
      <c r="K9" s="61" t="s">
        <v>43</v>
      </c>
      <c r="L9" s="98" t="s">
        <v>17</v>
      </c>
      <c r="M9" s="128"/>
      <c r="N9" s="130"/>
      <c r="O9" s="99" t="s">
        <v>18</v>
      </c>
      <c r="P9" s="104" t="s">
        <v>19</v>
      </c>
      <c r="Q9" s="101" t="s">
        <v>20</v>
      </c>
      <c r="R9" s="105"/>
      <c r="S9" s="94" t="str">
        <f>F10</f>
        <v>1.1kg/10a</v>
      </c>
      <c r="T9" s="95" t="str">
        <f>F11</f>
        <v>1.3kg/10a</v>
      </c>
      <c r="U9" s="134"/>
      <c r="V9" s="128"/>
      <c r="W9" s="96" t="str">
        <f>F15</f>
        <v>3.9kg/10a</v>
      </c>
      <c r="X9" s="91" t="s">
        <v>14</v>
      </c>
      <c r="Y9" s="92" t="s">
        <v>24</v>
      </c>
    </row>
    <row r="10" spans="3:25" ht="18.75" customHeight="1" x14ac:dyDescent="0.2">
      <c r="C10" s="32" t="s">
        <v>33</v>
      </c>
      <c r="D10" s="32" t="s">
        <v>39</v>
      </c>
      <c r="E10" s="33">
        <v>1.1000000000000001</v>
      </c>
      <c r="F10" s="32" t="str">
        <f>E10&amp;"kg/"&amp;"10a"</f>
        <v>1.1kg/10a</v>
      </c>
      <c r="G10" s="2"/>
      <c r="K10" s="68">
        <v>1</v>
      </c>
      <c r="L10" s="69"/>
      <c r="M10" s="69"/>
      <c r="N10" s="42" t="s">
        <v>25</v>
      </c>
      <c r="O10" s="75">
        <v>961</v>
      </c>
      <c r="P10" s="75">
        <v>810</v>
      </c>
      <c r="Q10" s="75">
        <v>805</v>
      </c>
      <c r="R10" s="76"/>
      <c r="S10" s="83">
        <f>ROUND($E$10/ 1000 * Q10,1)</f>
        <v>0.9</v>
      </c>
      <c r="T10" s="82">
        <f>ROUND($E$11/ 1000 * Q10,1)</f>
        <v>1</v>
      </c>
      <c r="U10" s="82">
        <f>_xlfn.CEILING.MATH(T10,$E$12)</f>
        <v>1</v>
      </c>
      <c r="V10" s="82">
        <v>1</v>
      </c>
      <c r="W10" s="82">
        <f t="shared" ref="W10:W27" si="0">ROUND($E$15/ 1000 * Q10,1)</f>
        <v>3.1</v>
      </c>
      <c r="X10" s="82">
        <f>CEILING(W10/$E$14,$E$17)</f>
        <v>1.1000000000000001</v>
      </c>
      <c r="Y10" s="84">
        <v>1</v>
      </c>
    </row>
    <row r="11" spans="3:25" ht="18.75" customHeight="1" x14ac:dyDescent="0.2">
      <c r="C11" s="32" t="s">
        <v>34</v>
      </c>
      <c r="D11" s="32" t="s">
        <v>39</v>
      </c>
      <c r="E11" s="33">
        <v>1.3</v>
      </c>
      <c r="F11" s="32" t="str">
        <f>E11&amp;"kg/"&amp;"10a"</f>
        <v>1.3kg/10a</v>
      </c>
      <c r="G11" s="2"/>
      <c r="K11" s="62">
        <v>2</v>
      </c>
      <c r="L11" s="13"/>
      <c r="M11" s="13"/>
      <c r="N11" s="17">
        <v>331</v>
      </c>
      <c r="O11" s="77">
        <v>1120</v>
      </c>
      <c r="P11" s="77">
        <v>840</v>
      </c>
      <c r="Q11" s="77">
        <v>835</v>
      </c>
      <c r="R11" s="78"/>
      <c r="S11" s="85">
        <f t="shared" ref="S11:S29" si="1">ROUND($E$10/ 1000 * Q11,1)</f>
        <v>0.9</v>
      </c>
      <c r="T11" s="85">
        <f t="shared" ref="T11:T29" si="2">ROUND($E$11/ 1000 * Q11,1)</f>
        <v>1.1000000000000001</v>
      </c>
      <c r="U11" s="85">
        <f t="shared" ref="U11:U29" si="3">_xlfn.CEILING.MATH(T11,$E$12)</f>
        <v>1.25</v>
      </c>
      <c r="V11" s="85">
        <v>1</v>
      </c>
      <c r="W11" s="85">
        <f t="shared" si="0"/>
        <v>3.3</v>
      </c>
      <c r="X11" s="85">
        <f t="shared" ref="X11:X29" si="4">CEILING(W11/$E$14,$E$17)</f>
        <v>1.1000000000000001</v>
      </c>
      <c r="Y11" s="86">
        <v>1</v>
      </c>
    </row>
    <row r="12" spans="3:25" ht="18.75" customHeight="1" x14ac:dyDescent="0.2">
      <c r="C12" s="30" t="s">
        <v>45</v>
      </c>
      <c r="D12" s="31"/>
      <c r="E12" s="33">
        <v>0.25</v>
      </c>
      <c r="F12" s="31"/>
      <c r="K12" s="62">
        <v>3</v>
      </c>
      <c r="L12" s="13"/>
      <c r="M12" s="13"/>
      <c r="N12" s="17">
        <v>330</v>
      </c>
      <c r="O12" s="77">
        <v>3022</v>
      </c>
      <c r="P12" s="77">
        <v>2730</v>
      </c>
      <c r="Q12" s="77">
        <v>2729</v>
      </c>
      <c r="R12" s="78"/>
      <c r="S12" s="85">
        <f t="shared" si="1"/>
        <v>3</v>
      </c>
      <c r="T12" s="85">
        <f t="shared" si="2"/>
        <v>3.5</v>
      </c>
      <c r="U12" s="85">
        <f t="shared" si="3"/>
        <v>3.5</v>
      </c>
      <c r="V12" s="85">
        <v>3.5</v>
      </c>
      <c r="W12" s="85">
        <f t="shared" si="0"/>
        <v>10.6</v>
      </c>
      <c r="X12" s="85">
        <f t="shared" si="4"/>
        <v>3.6</v>
      </c>
      <c r="Y12" s="86">
        <v>3.5</v>
      </c>
    </row>
    <row r="13" spans="3:25" ht="18.75" customHeight="1" x14ac:dyDescent="0.2">
      <c r="C13" s="32" t="s">
        <v>32</v>
      </c>
      <c r="D13" s="32"/>
      <c r="E13" s="5" t="s">
        <v>36</v>
      </c>
      <c r="F13" s="5"/>
      <c r="G13" s="63"/>
      <c r="K13" s="62">
        <v>4</v>
      </c>
      <c r="L13" s="13"/>
      <c r="M13" s="13"/>
      <c r="N13" s="17">
        <v>329</v>
      </c>
      <c r="O13" s="77">
        <v>2751</v>
      </c>
      <c r="P13" s="77">
        <v>2430</v>
      </c>
      <c r="Q13" s="77">
        <v>2430</v>
      </c>
      <c r="R13" s="78"/>
      <c r="S13" s="85">
        <f t="shared" si="1"/>
        <v>2.7</v>
      </c>
      <c r="T13" s="85">
        <f t="shared" si="2"/>
        <v>3.2</v>
      </c>
      <c r="U13" s="85">
        <f t="shared" si="3"/>
        <v>3.25</v>
      </c>
      <c r="V13" s="85">
        <v>3.5</v>
      </c>
      <c r="W13" s="85">
        <f t="shared" si="0"/>
        <v>9.5</v>
      </c>
      <c r="X13" s="85">
        <f t="shared" si="4"/>
        <v>3.2</v>
      </c>
      <c r="Y13" s="86">
        <v>3.5</v>
      </c>
    </row>
    <row r="14" spans="3:25" ht="18.75" customHeight="1" x14ac:dyDescent="0.2">
      <c r="C14" s="32" t="s">
        <v>35</v>
      </c>
      <c r="D14" s="32" t="s">
        <v>38</v>
      </c>
      <c r="E14" s="33">
        <v>3</v>
      </c>
      <c r="F14" s="32"/>
      <c r="K14" s="62">
        <v>5</v>
      </c>
      <c r="L14" s="13"/>
      <c r="M14" s="13"/>
      <c r="N14" s="17">
        <v>302</v>
      </c>
      <c r="O14" s="77">
        <v>1363</v>
      </c>
      <c r="P14" s="77">
        <v>1140</v>
      </c>
      <c r="Q14" s="77">
        <v>1140</v>
      </c>
      <c r="R14" s="78"/>
      <c r="S14" s="85">
        <f t="shared" si="1"/>
        <v>1.3</v>
      </c>
      <c r="T14" s="85">
        <f t="shared" si="2"/>
        <v>1.5</v>
      </c>
      <c r="U14" s="85">
        <f t="shared" si="3"/>
        <v>1.5</v>
      </c>
      <c r="V14" s="85">
        <v>1.5</v>
      </c>
      <c r="W14" s="85">
        <f t="shared" si="0"/>
        <v>4.4000000000000004</v>
      </c>
      <c r="X14" s="85">
        <f t="shared" si="4"/>
        <v>1.5</v>
      </c>
      <c r="Y14" s="86">
        <v>1.5</v>
      </c>
    </row>
    <row r="15" spans="3:25" ht="18.75" customHeight="1" x14ac:dyDescent="0.2">
      <c r="C15" s="32" t="s">
        <v>33</v>
      </c>
      <c r="D15" s="32" t="s">
        <v>39</v>
      </c>
      <c r="E15" s="33">
        <v>3.9</v>
      </c>
      <c r="F15" s="32" t="str">
        <f>E15&amp;"kg/"&amp;"10a"</f>
        <v>3.9kg/10a</v>
      </c>
      <c r="K15" s="62">
        <v>6</v>
      </c>
      <c r="L15" s="13"/>
      <c r="M15" s="13"/>
      <c r="N15" s="17">
        <v>307</v>
      </c>
      <c r="O15" s="77">
        <v>1805</v>
      </c>
      <c r="P15" s="77">
        <v>1570</v>
      </c>
      <c r="Q15" s="77">
        <v>1568</v>
      </c>
      <c r="R15" s="78"/>
      <c r="S15" s="85">
        <f t="shared" si="1"/>
        <v>1.7</v>
      </c>
      <c r="T15" s="85">
        <f t="shared" si="2"/>
        <v>2</v>
      </c>
      <c r="U15" s="85">
        <f t="shared" si="3"/>
        <v>2</v>
      </c>
      <c r="V15" s="85">
        <v>2</v>
      </c>
      <c r="W15" s="85">
        <f t="shared" si="0"/>
        <v>6.1</v>
      </c>
      <c r="X15" s="85">
        <f t="shared" si="4"/>
        <v>2.1</v>
      </c>
      <c r="Y15" s="86">
        <v>2</v>
      </c>
    </row>
    <row r="16" spans="3:25" ht="18.75" customHeight="1" x14ac:dyDescent="0.2">
      <c r="C16" s="32" t="s">
        <v>34</v>
      </c>
      <c r="D16" s="32" t="s">
        <v>39</v>
      </c>
      <c r="E16" s="33"/>
      <c r="F16" s="32" t="str">
        <f>E16&amp;"kg/"&amp;"10a"</f>
        <v>kg/10a</v>
      </c>
      <c r="K16" s="62">
        <v>7</v>
      </c>
      <c r="L16" s="13"/>
      <c r="M16" s="13"/>
      <c r="N16" s="17">
        <v>306</v>
      </c>
      <c r="O16" s="77">
        <v>2426</v>
      </c>
      <c r="P16" s="77">
        <v>2200</v>
      </c>
      <c r="Q16" s="77">
        <v>2203</v>
      </c>
      <c r="R16" s="78"/>
      <c r="S16" s="85">
        <f t="shared" si="1"/>
        <v>2.4</v>
      </c>
      <c r="T16" s="85">
        <f t="shared" si="2"/>
        <v>2.9</v>
      </c>
      <c r="U16" s="85">
        <f t="shared" si="3"/>
        <v>3</v>
      </c>
      <c r="V16" s="85">
        <v>3</v>
      </c>
      <c r="W16" s="85">
        <f t="shared" si="0"/>
        <v>8.6</v>
      </c>
      <c r="X16" s="85">
        <f t="shared" si="4"/>
        <v>2.9000000000000004</v>
      </c>
      <c r="Y16" s="86">
        <v>3</v>
      </c>
    </row>
    <row r="17" spans="3:25" ht="18.75" customHeight="1" x14ac:dyDescent="0.2">
      <c r="C17" s="30" t="s">
        <v>45</v>
      </c>
      <c r="D17" s="31"/>
      <c r="E17" s="33">
        <v>0.1</v>
      </c>
      <c r="F17" s="31"/>
      <c r="K17" s="62">
        <v>8</v>
      </c>
      <c r="L17" s="13"/>
      <c r="M17" s="13"/>
      <c r="N17" s="17">
        <v>211</v>
      </c>
      <c r="O17" s="77">
        <v>5169</v>
      </c>
      <c r="P17" s="77">
        <v>4640</v>
      </c>
      <c r="Q17" s="77">
        <v>4643</v>
      </c>
      <c r="R17" s="78"/>
      <c r="S17" s="85">
        <f t="shared" si="1"/>
        <v>5.0999999999999996</v>
      </c>
      <c r="T17" s="85">
        <f t="shared" si="2"/>
        <v>6</v>
      </c>
      <c r="U17" s="85">
        <f t="shared" si="3"/>
        <v>6</v>
      </c>
      <c r="V17" s="85">
        <v>6</v>
      </c>
      <c r="W17" s="85">
        <f t="shared" si="0"/>
        <v>18.100000000000001</v>
      </c>
      <c r="X17" s="85">
        <f t="shared" si="4"/>
        <v>6.1000000000000005</v>
      </c>
      <c r="Y17" s="86">
        <v>6</v>
      </c>
    </row>
    <row r="18" spans="3:25" ht="18.75" customHeight="1" x14ac:dyDescent="0.2">
      <c r="K18" s="62">
        <v>9</v>
      </c>
      <c r="L18" s="13"/>
      <c r="M18" s="13"/>
      <c r="N18" s="17">
        <v>210</v>
      </c>
      <c r="O18" s="77">
        <v>5539</v>
      </c>
      <c r="P18" s="77">
        <v>5120</v>
      </c>
      <c r="Q18" s="77">
        <v>5118</v>
      </c>
      <c r="R18" s="78"/>
      <c r="S18" s="85">
        <f t="shared" si="1"/>
        <v>5.6</v>
      </c>
      <c r="T18" s="85">
        <f t="shared" si="2"/>
        <v>6.7</v>
      </c>
      <c r="U18" s="85">
        <f t="shared" si="3"/>
        <v>6.75</v>
      </c>
      <c r="V18" s="85">
        <v>7</v>
      </c>
      <c r="W18" s="85">
        <f t="shared" si="0"/>
        <v>20</v>
      </c>
      <c r="X18" s="85">
        <f t="shared" si="4"/>
        <v>6.7</v>
      </c>
      <c r="Y18" s="86">
        <v>7</v>
      </c>
    </row>
    <row r="19" spans="3:25" ht="18.75" customHeight="1" x14ac:dyDescent="0.2">
      <c r="K19" s="62">
        <v>10</v>
      </c>
      <c r="L19" s="13"/>
      <c r="M19" s="13"/>
      <c r="N19" s="17">
        <v>195</v>
      </c>
      <c r="O19" s="77">
        <v>2159</v>
      </c>
      <c r="P19" s="77">
        <v>1950</v>
      </c>
      <c r="Q19" s="77">
        <v>1952</v>
      </c>
      <c r="R19" s="78"/>
      <c r="S19" s="85">
        <f t="shared" si="1"/>
        <v>2.1</v>
      </c>
      <c r="T19" s="85">
        <f t="shared" si="2"/>
        <v>2.5</v>
      </c>
      <c r="U19" s="85">
        <f t="shared" si="3"/>
        <v>2.5</v>
      </c>
      <c r="V19" s="85">
        <v>2.5</v>
      </c>
      <c r="W19" s="85">
        <f t="shared" si="0"/>
        <v>7.6</v>
      </c>
      <c r="X19" s="85">
        <f t="shared" si="4"/>
        <v>2.6</v>
      </c>
      <c r="Y19" s="86">
        <v>2.5</v>
      </c>
    </row>
    <row r="20" spans="3:25" ht="18.75" customHeight="1" x14ac:dyDescent="0.2">
      <c r="K20" s="62">
        <v>11</v>
      </c>
      <c r="L20" s="13"/>
      <c r="M20" s="13"/>
      <c r="N20" s="17">
        <v>192</v>
      </c>
      <c r="O20" s="77">
        <v>2684</v>
      </c>
      <c r="P20" s="77">
        <v>2410</v>
      </c>
      <c r="Q20" s="77">
        <v>2409</v>
      </c>
      <c r="R20" s="78"/>
      <c r="S20" s="85">
        <f t="shared" si="1"/>
        <v>2.6</v>
      </c>
      <c r="T20" s="85">
        <f t="shared" si="2"/>
        <v>3.1</v>
      </c>
      <c r="U20" s="85">
        <f t="shared" si="3"/>
        <v>3.25</v>
      </c>
      <c r="V20" s="85">
        <v>3</v>
      </c>
      <c r="W20" s="85">
        <f t="shared" si="0"/>
        <v>9.4</v>
      </c>
      <c r="X20" s="85">
        <f t="shared" si="4"/>
        <v>3.2</v>
      </c>
      <c r="Y20" s="86">
        <v>3.5</v>
      </c>
    </row>
    <row r="21" spans="3:25" ht="18.75" customHeight="1" x14ac:dyDescent="0.2">
      <c r="K21" s="62">
        <v>12</v>
      </c>
      <c r="L21" s="13"/>
      <c r="M21" s="13"/>
      <c r="N21" s="17">
        <v>191</v>
      </c>
      <c r="O21" s="77">
        <v>4783</v>
      </c>
      <c r="P21" s="77">
        <v>4670</v>
      </c>
      <c r="Q21" s="77">
        <v>4666</v>
      </c>
      <c r="R21" s="78"/>
      <c r="S21" s="85">
        <f t="shared" si="1"/>
        <v>5.0999999999999996</v>
      </c>
      <c r="T21" s="85">
        <f t="shared" si="2"/>
        <v>6.1</v>
      </c>
      <c r="U21" s="85">
        <f t="shared" si="3"/>
        <v>6.25</v>
      </c>
      <c r="V21" s="85">
        <v>6</v>
      </c>
      <c r="W21" s="85">
        <f t="shared" si="0"/>
        <v>18.2</v>
      </c>
      <c r="X21" s="85">
        <f t="shared" si="4"/>
        <v>6.1000000000000005</v>
      </c>
      <c r="Y21" s="86">
        <v>6.5</v>
      </c>
    </row>
    <row r="22" spans="3:25" ht="18.75" customHeight="1" x14ac:dyDescent="0.2">
      <c r="K22" s="62">
        <v>13</v>
      </c>
      <c r="L22" s="13"/>
      <c r="M22" s="13"/>
      <c r="N22" s="17">
        <v>190</v>
      </c>
      <c r="O22" s="77">
        <v>2152</v>
      </c>
      <c r="P22" s="77">
        <v>1850</v>
      </c>
      <c r="Q22" s="77">
        <v>1846</v>
      </c>
      <c r="R22" s="78"/>
      <c r="S22" s="85">
        <f t="shared" si="1"/>
        <v>2</v>
      </c>
      <c r="T22" s="85">
        <f t="shared" si="2"/>
        <v>2.4</v>
      </c>
      <c r="U22" s="85">
        <f t="shared" si="3"/>
        <v>2.5</v>
      </c>
      <c r="V22" s="85">
        <v>2.5</v>
      </c>
      <c r="W22" s="85">
        <f t="shared" si="0"/>
        <v>7.2</v>
      </c>
      <c r="X22" s="85">
        <f t="shared" si="4"/>
        <v>2.4000000000000004</v>
      </c>
      <c r="Y22" s="86">
        <v>2.5</v>
      </c>
    </row>
    <row r="23" spans="3:25" ht="18.75" customHeight="1" x14ac:dyDescent="0.2">
      <c r="K23" s="62">
        <v>14</v>
      </c>
      <c r="L23" s="13"/>
      <c r="M23" s="13"/>
      <c r="N23" s="17">
        <v>188</v>
      </c>
      <c r="O23" s="77">
        <v>2927</v>
      </c>
      <c r="P23" s="77">
        <v>700</v>
      </c>
      <c r="Q23" s="77">
        <v>700</v>
      </c>
      <c r="R23" s="78"/>
      <c r="S23" s="85">
        <f t="shared" si="1"/>
        <v>0.8</v>
      </c>
      <c r="T23" s="85">
        <f t="shared" si="2"/>
        <v>0.9</v>
      </c>
      <c r="U23" s="85">
        <f t="shared" si="3"/>
        <v>1</v>
      </c>
      <c r="V23" s="85">
        <v>1</v>
      </c>
      <c r="W23" s="85">
        <f t="shared" si="0"/>
        <v>2.7</v>
      </c>
      <c r="X23" s="85">
        <f t="shared" si="4"/>
        <v>0.9</v>
      </c>
      <c r="Y23" s="86">
        <v>1</v>
      </c>
    </row>
    <row r="24" spans="3:25" ht="18.75" customHeight="1" x14ac:dyDescent="0.2">
      <c r="K24" s="62">
        <v>15</v>
      </c>
      <c r="L24" s="13"/>
      <c r="M24" s="13"/>
      <c r="N24" s="17">
        <v>187</v>
      </c>
      <c r="O24" s="77">
        <v>546</v>
      </c>
      <c r="P24" s="77">
        <v>520</v>
      </c>
      <c r="Q24" s="77">
        <v>518</v>
      </c>
      <c r="R24" s="78"/>
      <c r="S24" s="85">
        <f t="shared" si="1"/>
        <v>0.6</v>
      </c>
      <c r="T24" s="85">
        <f t="shared" si="2"/>
        <v>0.7</v>
      </c>
      <c r="U24" s="85">
        <f t="shared" si="3"/>
        <v>0.75</v>
      </c>
      <c r="V24" s="85">
        <v>1</v>
      </c>
      <c r="W24" s="85">
        <f t="shared" si="0"/>
        <v>2</v>
      </c>
      <c r="X24" s="85">
        <f t="shared" si="4"/>
        <v>0.70000000000000007</v>
      </c>
      <c r="Y24" s="86">
        <v>1</v>
      </c>
    </row>
    <row r="25" spans="3:25" ht="18.75" customHeight="1" x14ac:dyDescent="0.2">
      <c r="K25" s="62">
        <v>16</v>
      </c>
      <c r="L25" s="13"/>
      <c r="M25" s="13"/>
      <c r="N25" s="17">
        <v>166</v>
      </c>
      <c r="O25" s="77">
        <v>609</v>
      </c>
      <c r="P25" s="77">
        <v>490</v>
      </c>
      <c r="Q25" s="77">
        <v>489</v>
      </c>
      <c r="R25" s="78"/>
      <c r="S25" s="85">
        <f t="shared" si="1"/>
        <v>0.5</v>
      </c>
      <c r="T25" s="85">
        <f t="shared" si="2"/>
        <v>0.6</v>
      </c>
      <c r="U25" s="85">
        <f t="shared" si="3"/>
        <v>0.75</v>
      </c>
      <c r="V25" s="85">
        <v>0.5</v>
      </c>
      <c r="W25" s="85">
        <f t="shared" si="0"/>
        <v>1.9</v>
      </c>
      <c r="X25" s="85">
        <f t="shared" si="4"/>
        <v>0.70000000000000007</v>
      </c>
      <c r="Y25" s="86">
        <v>1</v>
      </c>
    </row>
    <row r="26" spans="3:25" ht="18.75" customHeight="1" x14ac:dyDescent="0.2">
      <c r="K26" s="62">
        <v>17</v>
      </c>
      <c r="L26" s="13"/>
      <c r="M26" s="13"/>
      <c r="N26" s="17">
        <v>165</v>
      </c>
      <c r="O26" s="77">
        <v>1695</v>
      </c>
      <c r="P26" s="77">
        <v>1520</v>
      </c>
      <c r="Q26" s="77">
        <v>1518</v>
      </c>
      <c r="R26" s="78"/>
      <c r="S26" s="85">
        <f t="shared" si="1"/>
        <v>1.7</v>
      </c>
      <c r="T26" s="85">
        <f t="shared" si="2"/>
        <v>2</v>
      </c>
      <c r="U26" s="85">
        <f t="shared" si="3"/>
        <v>2</v>
      </c>
      <c r="V26" s="85">
        <v>2</v>
      </c>
      <c r="W26" s="85">
        <f t="shared" si="0"/>
        <v>5.9</v>
      </c>
      <c r="X26" s="85">
        <f t="shared" si="4"/>
        <v>2</v>
      </c>
      <c r="Y26" s="86">
        <v>2</v>
      </c>
    </row>
    <row r="27" spans="3:25" ht="18.75" customHeight="1" x14ac:dyDescent="0.2">
      <c r="K27" s="62">
        <v>18</v>
      </c>
      <c r="L27" s="13"/>
      <c r="M27" s="13"/>
      <c r="N27" s="17">
        <v>164</v>
      </c>
      <c r="O27" s="77">
        <v>1062</v>
      </c>
      <c r="P27" s="77">
        <v>950</v>
      </c>
      <c r="Q27" s="77">
        <v>954</v>
      </c>
      <c r="R27" s="78"/>
      <c r="S27" s="85">
        <f t="shared" si="1"/>
        <v>1</v>
      </c>
      <c r="T27" s="85">
        <f t="shared" si="2"/>
        <v>1.2</v>
      </c>
      <c r="U27" s="85">
        <f t="shared" si="3"/>
        <v>1.25</v>
      </c>
      <c r="V27" s="85">
        <v>1</v>
      </c>
      <c r="W27" s="85">
        <f t="shared" si="0"/>
        <v>3.7</v>
      </c>
      <c r="X27" s="85">
        <f t="shared" si="4"/>
        <v>1.3</v>
      </c>
      <c r="Y27" s="86">
        <v>1.5</v>
      </c>
    </row>
    <row r="28" spans="3:25" ht="18.75" customHeight="1" x14ac:dyDescent="0.2">
      <c r="K28" s="62">
        <v>19</v>
      </c>
      <c r="L28" s="13"/>
      <c r="M28" s="13"/>
      <c r="N28" s="5"/>
      <c r="O28" s="77"/>
      <c r="P28" s="77"/>
      <c r="Q28" s="77"/>
      <c r="R28" s="77"/>
      <c r="S28" s="85">
        <f t="shared" si="1"/>
        <v>0</v>
      </c>
      <c r="T28" s="85">
        <f t="shared" si="2"/>
        <v>0</v>
      </c>
      <c r="U28" s="85">
        <f t="shared" si="3"/>
        <v>0</v>
      </c>
      <c r="V28" s="85"/>
      <c r="W28" s="85"/>
      <c r="X28" s="85">
        <f t="shared" si="4"/>
        <v>0</v>
      </c>
      <c r="Y28" s="86"/>
    </row>
    <row r="29" spans="3:25" ht="18.75" customHeight="1" thickBot="1" x14ac:dyDescent="0.25">
      <c r="K29" s="70">
        <v>20</v>
      </c>
      <c r="L29" s="59"/>
      <c r="M29" s="59"/>
      <c r="N29" s="60"/>
      <c r="O29" s="79"/>
      <c r="P29" s="79"/>
      <c r="Q29" s="79"/>
      <c r="R29" s="79"/>
      <c r="S29" s="87">
        <f t="shared" si="1"/>
        <v>0</v>
      </c>
      <c r="T29" s="87">
        <f t="shared" si="2"/>
        <v>0</v>
      </c>
      <c r="U29" s="87">
        <f t="shared" si="3"/>
        <v>0</v>
      </c>
      <c r="V29" s="87"/>
      <c r="W29" s="87"/>
      <c r="X29" s="87">
        <f t="shared" si="4"/>
        <v>0</v>
      </c>
      <c r="Y29" s="88"/>
    </row>
    <row r="30" spans="3:25" ht="18.75" customHeight="1" thickBot="1" x14ac:dyDescent="0.25">
      <c r="K30" s="65"/>
      <c r="L30" s="66" t="s">
        <v>26</v>
      </c>
      <c r="M30" s="66"/>
      <c r="N30" s="67"/>
      <c r="O30" s="80">
        <f>SUM(O10:O29)</f>
        <v>42773</v>
      </c>
      <c r="P30" s="81">
        <f t="shared" ref="P30:Y30" si="5">SUM(P10:P29)</f>
        <v>36540</v>
      </c>
      <c r="Q30" s="81">
        <f t="shared" si="5"/>
        <v>36523</v>
      </c>
      <c r="R30" s="80">
        <f t="shared" si="5"/>
        <v>0</v>
      </c>
      <c r="S30" s="89">
        <f t="shared" si="5"/>
        <v>40.000000000000007</v>
      </c>
      <c r="T30" s="89">
        <f t="shared" si="5"/>
        <v>47.400000000000006</v>
      </c>
      <c r="U30" s="89">
        <f t="shared" si="5"/>
        <v>48.5</v>
      </c>
      <c r="V30" s="89">
        <f t="shared" si="5"/>
        <v>48</v>
      </c>
      <c r="W30" s="89">
        <f t="shared" si="5"/>
        <v>142.30000000000001</v>
      </c>
      <c r="X30" s="89">
        <f t="shared" si="5"/>
        <v>48.2</v>
      </c>
      <c r="Y30" s="90">
        <f t="shared" si="5"/>
        <v>50</v>
      </c>
    </row>
    <row r="31" spans="3:25" ht="18.75" customHeight="1" x14ac:dyDescent="0.2">
      <c r="K31" s="53"/>
      <c r="L31" s="22"/>
      <c r="M31" s="22"/>
      <c r="N31" s="22"/>
      <c r="O31" s="22"/>
      <c r="P31" s="22"/>
      <c r="Q31" s="107"/>
      <c r="R31" s="110"/>
      <c r="S31" s="27"/>
      <c r="T31" s="11" t="s">
        <v>40</v>
      </c>
      <c r="U31" s="11" t="s">
        <v>41</v>
      </c>
      <c r="V31" s="55" t="s">
        <v>42</v>
      </c>
      <c r="W31" s="56" t="s">
        <v>40</v>
      </c>
      <c r="X31" s="11" t="s">
        <v>41</v>
      </c>
      <c r="Y31" s="55" t="s">
        <v>42</v>
      </c>
    </row>
    <row r="32" spans="3:25" ht="18.75" customHeight="1" thickBot="1" x14ac:dyDescent="0.25">
      <c r="K32" s="53"/>
      <c r="L32" s="22"/>
      <c r="M32" s="22"/>
      <c r="N32" s="22"/>
      <c r="O32" s="22"/>
      <c r="P32" s="22"/>
      <c r="Q32" s="107"/>
      <c r="R32" s="110"/>
      <c r="S32" s="21"/>
      <c r="T32" s="34">
        <f>V30</f>
        <v>48</v>
      </c>
      <c r="U32" s="35">
        <v>5</v>
      </c>
      <c r="V32" s="43">
        <v>0</v>
      </c>
      <c r="W32" s="48">
        <f>Y30</f>
        <v>50</v>
      </c>
      <c r="X32" s="35">
        <v>5</v>
      </c>
      <c r="Y32" s="43">
        <v>41</v>
      </c>
    </row>
    <row r="33" spans="11:25" ht="18.75" customHeight="1" thickBot="1" x14ac:dyDescent="0.25">
      <c r="K33" s="53"/>
      <c r="L33" s="22"/>
      <c r="M33" s="22"/>
      <c r="N33" s="22"/>
      <c r="O33" s="22"/>
      <c r="P33" s="22"/>
      <c r="Q33" s="107"/>
      <c r="R33" s="110"/>
      <c r="S33" s="44"/>
      <c r="T33" s="39"/>
      <c r="U33" s="41" t="s">
        <v>40</v>
      </c>
      <c r="V33" s="36">
        <f>T32+U32-V32</f>
        <v>53</v>
      </c>
      <c r="W33" s="49"/>
      <c r="X33" s="41" t="s">
        <v>40</v>
      </c>
      <c r="Y33" s="36">
        <f>W32+X32-Y32</f>
        <v>14</v>
      </c>
    </row>
    <row r="34" spans="11:25" ht="33.75" customHeight="1" thickBot="1" x14ac:dyDescent="0.25">
      <c r="K34" s="54"/>
      <c r="L34" s="51"/>
      <c r="M34" s="51"/>
      <c r="N34" s="51"/>
      <c r="O34" s="51"/>
      <c r="P34" s="51"/>
      <c r="Q34" s="51"/>
      <c r="R34" s="52"/>
      <c r="S34" s="45"/>
      <c r="T34" s="46"/>
      <c r="U34" s="46"/>
      <c r="V34" s="47"/>
      <c r="W34" s="50"/>
      <c r="X34" s="51"/>
      <c r="Y34" s="52"/>
    </row>
    <row r="38" spans="11:25" x14ac:dyDescent="0.2">
      <c r="S38" s="111" t="s">
        <v>27</v>
      </c>
      <c r="T38" s="112"/>
      <c r="U38" s="112"/>
      <c r="V38" s="37"/>
      <c r="W38" s="113" t="s">
        <v>28</v>
      </c>
      <c r="X38" s="107"/>
      <c r="Y38" s="110"/>
    </row>
    <row r="39" spans="11:25" x14ac:dyDescent="0.2">
      <c r="S39" s="106" t="s">
        <v>29</v>
      </c>
      <c r="T39" s="107"/>
      <c r="U39" s="107"/>
      <c r="V39" s="107"/>
    </row>
    <row r="40" spans="11:25" x14ac:dyDescent="0.2">
      <c r="S40" s="108" t="s">
        <v>30</v>
      </c>
      <c r="T40" s="109"/>
      <c r="U40" s="38"/>
      <c r="V40" s="38"/>
    </row>
  </sheetData>
  <mergeCells count="17">
    <mergeCell ref="W7:Y7"/>
    <mergeCell ref="W8:Y8"/>
    <mergeCell ref="L7:N7"/>
    <mergeCell ref="P7:R7"/>
    <mergeCell ref="S7:V7"/>
    <mergeCell ref="Q31:R31"/>
    <mergeCell ref="M8:M9"/>
    <mergeCell ref="N8:N9"/>
    <mergeCell ref="S8:T8"/>
    <mergeCell ref="U8:U9"/>
    <mergeCell ref="V8:V9"/>
    <mergeCell ref="S40:T40"/>
    <mergeCell ref="W38:Y38"/>
    <mergeCell ref="Q32:R32"/>
    <mergeCell ref="S38:U38"/>
    <mergeCell ref="S39:V39"/>
    <mergeCell ref="Q33:R33"/>
  </mergeCells>
  <phoneticPr fontId="2"/>
  <printOptions horizontalCentered="1" verticalCentered="1"/>
  <pageMargins left="0.23622047244094491" right="0.23622047244094491" top="0.47244094488188981" bottom="0.23622047244094491" header="0" footer="0"/>
  <pageSetup paperSize="9" scale="95" orientation="landscape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DAF72-D36B-4243-B436-DE8F24910FDF}">
  <sheetPr>
    <pageSetUpPr fitToPage="1"/>
  </sheetPr>
  <dimension ref="A1:N33"/>
  <sheetViews>
    <sheetView workbookViewId="0">
      <selection activeCell="A10" sqref="A10:B27"/>
    </sheetView>
  </sheetViews>
  <sheetFormatPr defaultRowHeight="13.5" x14ac:dyDescent="0.2"/>
  <cols>
    <col min="1" max="1" width="22.140625" style="2" bestFit="1" customWidth="1"/>
    <col min="2" max="2" width="9.7109375" style="2" bestFit="1" customWidth="1"/>
    <col min="3" max="3" width="6" style="2" bestFit="1" customWidth="1"/>
    <col min="4" max="5" width="10.42578125" style="2" bestFit="1" customWidth="1"/>
    <col min="6" max="6" width="8.5703125" style="2" bestFit="1" customWidth="1"/>
    <col min="7" max="7" width="6.85546875" style="2" customWidth="1"/>
    <col min="8" max="8" width="9.7109375" style="2" bestFit="1" customWidth="1"/>
    <col min="9" max="9" width="11.28515625" style="2" bestFit="1" customWidth="1"/>
    <col min="10" max="10" width="12" style="2" bestFit="1" customWidth="1"/>
    <col min="11" max="11" width="10.5703125" style="2" bestFit="1" customWidth="1"/>
    <col min="12" max="12" width="8.5703125" style="2" bestFit="1" customWidth="1"/>
    <col min="13" max="14" width="12.140625" style="2" bestFit="1" customWidth="1"/>
    <col min="16" max="16" width="9.5703125" bestFit="1" customWidth="1"/>
    <col min="17" max="17" width="9.28515625" bestFit="1" customWidth="1"/>
    <col min="18" max="18" width="0" hidden="1" customWidth="1"/>
    <col min="19" max="19" width="9.28515625" bestFit="1" customWidth="1"/>
    <col min="21" max="21" width="9.28515625" bestFit="1" customWidth="1"/>
    <col min="22" max="22" width="9.7109375" bestFit="1" customWidth="1"/>
    <col min="23" max="24" width="12" bestFit="1" customWidth="1"/>
  </cols>
  <sheetData>
    <row r="1" spans="1:14" x14ac:dyDescent="0.2">
      <c r="A1" s="1" t="s">
        <v>0</v>
      </c>
    </row>
    <row r="3" spans="1:14" x14ac:dyDescent="0.2">
      <c r="A3" s="1" t="s">
        <v>1</v>
      </c>
    </row>
    <row r="5" spans="1:14" x14ac:dyDescent="0.2">
      <c r="A5" s="1" t="s">
        <v>2</v>
      </c>
    </row>
    <row r="7" spans="1:14" ht="18.75" customHeight="1" x14ac:dyDescent="0.2">
      <c r="A7" s="146" t="s">
        <v>3</v>
      </c>
      <c r="B7" s="146"/>
      <c r="C7" s="146"/>
      <c r="D7" s="4" t="s">
        <v>4</v>
      </c>
      <c r="E7" s="147" t="s">
        <v>5</v>
      </c>
      <c r="F7" s="147"/>
      <c r="G7" s="147"/>
      <c r="H7" s="147" t="s">
        <v>6</v>
      </c>
      <c r="I7" s="147"/>
      <c r="J7" s="147"/>
      <c r="K7" s="147"/>
      <c r="L7" s="147" t="s">
        <v>7</v>
      </c>
      <c r="M7" s="147"/>
      <c r="N7" s="147"/>
    </row>
    <row r="8" spans="1:14" ht="18.75" customHeight="1" x14ac:dyDescent="0.2">
      <c r="A8" s="6" t="s">
        <v>8</v>
      </c>
      <c r="B8" s="111" t="s">
        <v>9</v>
      </c>
      <c r="C8" s="115" t="s">
        <v>10</v>
      </c>
      <c r="D8" s="4" t="s">
        <v>11</v>
      </c>
      <c r="E8" s="7" t="s">
        <v>12</v>
      </c>
      <c r="F8" s="5" t="s">
        <v>13</v>
      </c>
      <c r="G8" s="8"/>
      <c r="H8" s="117" t="s">
        <v>14</v>
      </c>
      <c r="I8" s="118"/>
      <c r="J8" s="112" t="s">
        <v>15</v>
      </c>
      <c r="K8" s="111" t="s">
        <v>31</v>
      </c>
      <c r="L8" s="117" t="s">
        <v>16</v>
      </c>
      <c r="M8" s="120"/>
      <c r="N8" s="118"/>
    </row>
    <row r="9" spans="1:14" ht="18.75" customHeight="1" x14ac:dyDescent="0.2">
      <c r="A9" s="10" t="s">
        <v>17</v>
      </c>
      <c r="B9" s="108"/>
      <c r="C9" s="144"/>
      <c r="D9" s="5" t="s">
        <v>18</v>
      </c>
      <c r="E9" s="11" t="s">
        <v>19</v>
      </c>
      <c r="F9" s="4" t="s">
        <v>20</v>
      </c>
      <c r="G9" s="8"/>
      <c r="H9" s="12" t="s">
        <v>21</v>
      </c>
      <c r="I9" s="5" t="s">
        <v>22</v>
      </c>
      <c r="J9" s="145"/>
      <c r="K9" s="108"/>
      <c r="L9" s="9" t="s">
        <v>23</v>
      </c>
      <c r="M9" s="12" t="s">
        <v>14</v>
      </c>
      <c r="N9" s="4" t="s">
        <v>24</v>
      </c>
    </row>
    <row r="10" spans="1:14" ht="18.75" customHeight="1" x14ac:dyDescent="0.2">
      <c r="A10" s="13"/>
      <c r="B10" s="13"/>
      <c r="C10" s="5" t="s">
        <v>25</v>
      </c>
      <c r="D10" s="14">
        <v>961</v>
      </c>
      <c r="E10" s="14">
        <v>810</v>
      </c>
      <c r="F10" s="14">
        <v>805</v>
      </c>
      <c r="G10" s="15"/>
      <c r="H10" s="16">
        <v>0.9</v>
      </c>
      <c r="I10" s="16">
        <v>1</v>
      </c>
      <c r="J10" s="16">
        <v>1</v>
      </c>
      <c r="K10" s="16">
        <v>1</v>
      </c>
      <c r="L10" s="16">
        <v>3.14</v>
      </c>
      <c r="M10" s="16">
        <v>1.05</v>
      </c>
      <c r="N10" s="16">
        <v>1</v>
      </c>
    </row>
    <row r="11" spans="1:14" ht="18.75" customHeight="1" x14ac:dyDescent="0.2">
      <c r="A11" s="13"/>
      <c r="B11" s="13"/>
      <c r="C11" s="17">
        <v>331</v>
      </c>
      <c r="D11" s="14">
        <v>1120</v>
      </c>
      <c r="E11" s="14">
        <v>840</v>
      </c>
      <c r="F11" s="14">
        <v>835</v>
      </c>
      <c r="G11" s="15"/>
      <c r="H11" s="16">
        <v>0.9</v>
      </c>
      <c r="I11" s="16">
        <v>1.1000000000000001</v>
      </c>
      <c r="J11" s="16">
        <v>1</v>
      </c>
      <c r="K11" s="16">
        <v>1</v>
      </c>
      <c r="L11" s="16">
        <v>3.26</v>
      </c>
      <c r="M11" s="16">
        <v>1.0900000000000001</v>
      </c>
      <c r="N11" s="16">
        <v>1</v>
      </c>
    </row>
    <row r="12" spans="1:14" ht="18.75" customHeight="1" x14ac:dyDescent="0.2">
      <c r="A12" s="13"/>
      <c r="B12" s="13"/>
      <c r="C12" s="17">
        <v>330</v>
      </c>
      <c r="D12" s="14">
        <v>3022</v>
      </c>
      <c r="E12" s="14">
        <v>2730</v>
      </c>
      <c r="F12" s="14">
        <v>2729</v>
      </c>
      <c r="G12" s="15"/>
      <c r="H12" s="16">
        <v>3</v>
      </c>
      <c r="I12" s="16">
        <v>3.5</v>
      </c>
      <c r="J12" s="16">
        <v>3.5</v>
      </c>
      <c r="K12" s="16">
        <v>3.5</v>
      </c>
      <c r="L12" s="16">
        <v>10.64</v>
      </c>
      <c r="M12" s="16">
        <v>3.55</v>
      </c>
      <c r="N12" s="16">
        <v>3.5</v>
      </c>
    </row>
    <row r="13" spans="1:14" ht="18.75" customHeight="1" x14ac:dyDescent="0.2">
      <c r="A13" s="13"/>
      <c r="B13" s="13"/>
      <c r="C13" s="17">
        <v>329</v>
      </c>
      <c r="D13" s="14">
        <v>2751</v>
      </c>
      <c r="E13" s="14">
        <v>2430</v>
      </c>
      <c r="F13" s="14">
        <v>2430</v>
      </c>
      <c r="G13" s="15"/>
      <c r="H13" s="16">
        <v>2.7</v>
      </c>
      <c r="I13" s="16">
        <v>3.2</v>
      </c>
      <c r="J13" s="16">
        <v>3.5</v>
      </c>
      <c r="K13" s="16">
        <v>3.5</v>
      </c>
      <c r="L13" s="16">
        <v>9.48</v>
      </c>
      <c r="M13" s="16">
        <v>3.16</v>
      </c>
      <c r="N13" s="16">
        <v>3.5</v>
      </c>
    </row>
    <row r="14" spans="1:14" ht="18.75" customHeight="1" x14ac:dyDescent="0.2">
      <c r="A14" s="13"/>
      <c r="B14" s="13"/>
      <c r="C14" s="17">
        <v>302</v>
      </c>
      <c r="D14" s="14">
        <v>1363</v>
      </c>
      <c r="E14" s="14">
        <v>1140</v>
      </c>
      <c r="F14" s="14">
        <v>1140</v>
      </c>
      <c r="G14" s="15"/>
      <c r="H14" s="16">
        <v>1.3</v>
      </c>
      <c r="I14" s="16">
        <v>1.5</v>
      </c>
      <c r="J14" s="16">
        <v>1.5</v>
      </c>
      <c r="K14" s="16">
        <v>1.5</v>
      </c>
      <c r="L14" s="16">
        <v>4.45</v>
      </c>
      <c r="M14" s="16">
        <v>1.48</v>
      </c>
      <c r="N14" s="16">
        <v>1.5</v>
      </c>
    </row>
    <row r="15" spans="1:14" ht="18.75" customHeight="1" x14ac:dyDescent="0.2">
      <c r="A15" s="13"/>
      <c r="B15" s="13"/>
      <c r="C15" s="17">
        <v>307</v>
      </c>
      <c r="D15" s="14">
        <v>1805</v>
      </c>
      <c r="E15" s="14">
        <v>1570</v>
      </c>
      <c r="F15" s="14">
        <v>1568</v>
      </c>
      <c r="G15" s="15"/>
      <c r="H15" s="16">
        <v>1.7</v>
      </c>
      <c r="I15" s="16">
        <v>2</v>
      </c>
      <c r="J15" s="16">
        <v>2</v>
      </c>
      <c r="K15" s="16">
        <v>2</v>
      </c>
      <c r="L15" s="16">
        <v>6.12</v>
      </c>
      <c r="M15" s="16">
        <v>2.04</v>
      </c>
      <c r="N15" s="16">
        <v>2</v>
      </c>
    </row>
    <row r="16" spans="1:14" ht="18.75" customHeight="1" x14ac:dyDescent="0.2">
      <c r="A16" s="13"/>
      <c r="B16" s="13"/>
      <c r="C16" s="17">
        <v>306</v>
      </c>
      <c r="D16" s="14">
        <v>2426</v>
      </c>
      <c r="E16" s="14">
        <v>2200</v>
      </c>
      <c r="F16" s="14">
        <v>2203</v>
      </c>
      <c r="G16" s="15"/>
      <c r="H16" s="16">
        <v>2.4</v>
      </c>
      <c r="I16" s="16">
        <v>2.9</v>
      </c>
      <c r="J16" s="16">
        <v>3</v>
      </c>
      <c r="K16" s="16">
        <v>3</v>
      </c>
      <c r="L16" s="16">
        <v>8.59</v>
      </c>
      <c r="M16" s="16">
        <v>2.86</v>
      </c>
      <c r="N16" s="16">
        <v>3</v>
      </c>
    </row>
    <row r="17" spans="1:14" ht="18.75" customHeight="1" x14ac:dyDescent="0.2">
      <c r="A17" s="13"/>
      <c r="B17" s="13"/>
      <c r="C17" s="17">
        <v>211</v>
      </c>
      <c r="D17" s="14">
        <v>5169</v>
      </c>
      <c r="E17" s="14">
        <v>4640</v>
      </c>
      <c r="F17" s="14">
        <v>4643</v>
      </c>
      <c r="G17" s="15"/>
      <c r="H17" s="16">
        <v>5.0999999999999996</v>
      </c>
      <c r="I17" s="16">
        <v>6</v>
      </c>
      <c r="J17" s="16">
        <v>6</v>
      </c>
      <c r="K17" s="16">
        <v>6</v>
      </c>
      <c r="L17" s="16">
        <v>18.11</v>
      </c>
      <c r="M17" s="16">
        <v>6.04</v>
      </c>
      <c r="N17" s="16">
        <v>6</v>
      </c>
    </row>
    <row r="18" spans="1:14" ht="18.75" customHeight="1" x14ac:dyDescent="0.2">
      <c r="A18" s="13"/>
      <c r="B18" s="13"/>
      <c r="C18" s="17">
        <v>210</v>
      </c>
      <c r="D18" s="14">
        <v>5539</v>
      </c>
      <c r="E18" s="14">
        <v>5120</v>
      </c>
      <c r="F18" s="14">
        <v>5118</v>
      </c>
      <c r="G18" s="15"/>
      <c r="H18" s="16">
        <v>5.6</v>
      </c>
      <c r="I18" s="16">
        <v>6.7</v>
      </c>
      <c r="J18" s="16">
        <v>7</v>
      </c>
      <c r="K18" s="16">
        <v>7</v>
      </c>
      <c r="L18" s="16">
        <v>19.96</v>
      </c>
      <c r="M18" s="16">
        <v>6.65</v>
      </c>
      <c r="N18" s="16">
        <v>7</v>
      </c>
    </row>
    <row r="19" spans="1:14" ht="18.75" customHeight="1" x14ac:dyDescent="0.2">
      <c r="A19" s="13"/>
      <c r="B19" s="13"/>
      <c r="C19" s="17">
        <v>195</v>
      </c>
      <c r="D19" s="14">
        <v>2159</v>
      </c>
      <c r="E19" s="14">
        <v>1950</v>
      </c>
      <c r="F19" s="14">
        <v>1952</v>
      </c>
      <c r="G19" s="15"/>
      <c r="H19" s="16">
        <v>2.1</v>
      </c>
      <c r="I19" s="16">
        <v>2.5</v>
      </c>
      <c r="J19" s="16">
        <v>2.5</v>
      </c>
      <c r="K19" s="16">
        <v>2.5</v>
      </c>
      <c r="L19" s="16">
        <v>7.61</v>
      </c>
      <c r="M19" s="16">
        <v>2.54</v>
      </c>
      <c r="N19" s="16">
        <v>2.5</v>
      </c>
    </row>
    <row r="20" spans="1:14" ht="18.75" customHeight="1" x14ac:dyDescent="0.2">
      <c r="A20" s="13"/>
      <c r="B20" s="13"/>
      <c r="C20" s="17">
        <v>192</v>
      </c>
      <c r="D20" s="14">
        <v>2684</v>
      </c>
      <c r="E20" s="14">
        <v>2410</v>
      </c>
      <c r="F20" s="14">
        <v>2409</v>
      </c>
      <c r="G20" s="15"/>
      <c r="H20" s="16">
        <v>2.6</v>
      </c>
      <c r="I20" s="16">
        <v>3.1</v>
      </c>
      <c r="J20" s="16">
        <v>3</v>
      </c>
      <c r="K20" s="16">
        <v>3</v>
      </c>
      <c r="L20" s="16">
        <v>9.4</v>
      </c>
      <c r="M20" s="16">
        <v>3.13</v>
      </c>
      <c r="N20" s="16">
        <v>3.5</v>
      </c>
    </row>
    <row r="21" spans="1:14" ht="18.75" customHeight="1" x14ac:dyDescent="0.2">
      <c r="A21" s="13"/>
      <c r="B21" s="13"/>
      <c r="C21" s="17">
        <v>191</v>
      </c>
      <c r="D21" s="14">
        <v>4783</v>
      </c>
      <c r="E21" s="14">
        <v>4670</v>
      </c>
      <c r="F21" s="14">
        <v>4666</v>
      </c>
      <c r="G21" s="15"/>
      <c r="H21" s="16">
        <v>5.0999999999999996</v>
      </c>
      <c r="I21" s="16">
        <v>6.1</v>
      </c>
      <c r="J21" s="16">
        <v>6</v>
      </c>
      <c r="K21" s="16">
        <v>6</v>
      </c>
      <c r="L21" s="16">
        <v>18.2</v>
      </c>
      <c r="M21" s="16">
        <v>6.07</v>
      </c>
      <c r="N21" s="16">
        <v>6.5</v>
      </c>
    </row>
    <row r="22" spans="1:14" ht="18.75" customHeight="1" x14ac:dyDescent="0.2">
      <c r="A22" s="13"/>
      <c r="B22" s="13"/>
      <c r="C22" s="17">
        <v>190</v>
      </c>
      <c r="D22" s="14">
        <v>2152</v>
      </c>
      <c r="E22" s="14">
        <v>1850</v>
      </c>
      <c r="F22" s="14">
        <v>1846</v>
      </c>
      <c r="G22" s="15"/>
      <c r="H22" s="16">
        <v>2</v>
      </c>
      <c r="I22" s="16">
        <v>2.4</v>
      </c>
      <c r="J22" s="16">
        <v>2.5</v>
      </c>
      <c r="K22" s="16">
        <v>2.5</v>
      </c>
      <c r="L22" s="16">
        <v>7.2</v>
      </c>
      <c r="M22" s="16">
        <v>2.4</v>
      </c>
      <c r="N22" s="16">
        <v>2.5</v>
      </c>
    </row>
    <row r="23" spans="1:14" ht="18.75" customHeight="1" x14ac:dyDescent="0.2">
      <c r="A23" s="13"/>
      <c r="B23" s="13"/>
      <c r="C23" s="17">
        <v>188</v>
      </c>
      <c r="D23" s="14">
        <v>2927</v>
      </c>
      <c r="E23" s="14">
        <v>700</v>
      </c>
      <c r="F23" s="14">
        <v>700</v>
      </c>
      <c r="G23" s="15"/>
      <c r="H23" s="16">
        <v>0.8</v>
      </c>
      <c r="I23" s="16">
        <v>0.9</v>
      </c>
      <c r="J23" s="16">
        <v>1</v>
      </c>
      <c r="K23" s="16">
        <v>1</v>
      </c>
      <c r="L23" s="16">
        <v>2.73</v>
      </c>
      <c r="M23" s="16">
        <v>0.91</v>
      </c>
      <c r="N23" s="16">
        <v>1</v>
      </c>
    </row>
    <row r="24" spans="1:14" ht="18.75" customHeight="1" x14ac:dyDescent="0.2">
      <c r="A24" s="13"/>
      <c r="B24" s="13"/>
      <c r="C24" s="17">
        <v>187</v>
      </c>
      <c r="D24" s="14">
        <v>546</v>
      </c>
      <c r="E24" s="14">
        <v>520</v>
      </c>
      <c r="F24" s="14">
        <v>518</v>
      </c>
      <c r="G24" s="15"/>
      <c r="H24" s="16">
        <v>0.6</v>
      </c>
      <c r="I24" s="16">
        <v>0.7</v>
      </c>
      <c r="J24" s="16">
        <v>1</v>
      </c>
      <c r="K24" s="16">
        <v>1</v>
      </c>
      <c r="L24" s="16">
        <v>2.02</v>
      </c>
      <c r="M24" s="16">
        <v>0.67</v>
      </c>
      <c r="N24" s="16">
        <v>1</v>
      </c>
    </row>
    <row r="25" spans="1:14" ht="18.75" customHeight="1" x14ac:dyDescent="0.2">
      <c r="A25" s="13"/>
      <c r="B25" s="13"/>
      <c r="C25" s="17">
        <v>166</v>
      </c>
      <c r="D25" s="14">
        <v>609</v>
      </c>
      <c r="E25" s="14">
        <v>490</v>
      </c>
      <c r="F25" s="14">
        <v>489</v>
      </c>
      <c r="G25" s="15"/>
      <c r="H25" s="16">
        <v>0.5</v>
      </c>
      <c r="I25" s="16">
        <v>0.6</v>
      </c>
      <c r="J25" s="16">
        <v>0.5</v>
      </c>
      <c r="K25" s="16">
        <v>0.5</v>
      </c>
      <c r="L25" s="16">
        <v>1.91</v>
      </c>
      <c r="M25" s="16">
        <v>0.64</v>
      </c>
      <c r="N25" s="16">
        <v>1</v>
      </c>
    </row>
    <row r="26" spans="1:14" ht="18.75" customHeight="1" x14ac:dyDescent="0.2">
      <c r="A26" s="13"/>
      <c r="B26" s="13"/>
      <c r="C26" s="17">
        <v>165</v>
      </c>
      <c r="D26" s="14">
        <v>1695</v>
      </c>
      <c r="E26" s="14">
        <v>1520</v>
      </c>
      <c r="F26" s="14">
        <v>1518</v>
      </c>
      <c r="G26" s="15"/>
      <c r="H26" s="16">
        <v>1.7</v>
      </c>
      <c r="I26" s="16">
        <v>2</v>
      </c>
      <c r="J26" s="16">
        <v>2</v>
      </c>
      <c r="K26" s="16">
        <v>2</v>
      </c>
      <c r="L26" s="16">
        <v>5.92</v>
      </c>
      <c r="M26" s="16">
        <v>1.97</v>
      </c>
      <c r="N26" s="16">
        <v>2</v>
      </c>
    </row>
    <row r="27" spans="1:14" ht="18.75" customHeight="1" x14ac:dyDescent="0.2">
      <c r="A27" s="13"/>
      <c r="B27" s="13"/>
      <c r="C27" s="17">
        <v>164</v>
      </c>
      <c r="D27" s="14">
        <v>1062</v>
      </c>
      <c r="E27" s="14">
        <v>950</v>
      </c>
      <c r="F27" s="14">
        <v>954</v>
      </c>
      <c r="G27" s="15"/>
      <c r="H27" s="16">
        <v>1</v>
      </c>
      <c r="I27" s="16">
        <v>1.2</v>
      </c>
      <c r="J27" s="16">
        <v>1</v>
      </c>
      <c r="K27" s="16">
        <v>1</v>
      </c>
      <c r="L27" s="16">
        <v>3.72</v>
      </c>
      <c r="M27" s="16">
        <v>1.24</v>
      </c>
      <c r="N27" s="16">
        <v>1.5</v>
      </c>
    </row>
    <row r="28" spans="1:14" ht="18.75" customHeight="1" x14ac:dyDescent="0.2">
      <c r="A28" s="13"/>
      <c r="B28" s="13"/>
      <c r="C28" s="5"/>
      <c r="D28" s="15"/>
      <c r="E28" s="15"/>
      <c r="F28" s="15"/>
      <c r="G28" s="15"/>
      <c r="H28" s="18"/>
      <c r="I28" s="18"/>
      <c r="J28" s="18"/>
      <c r="K28" s="18"/>
      <c r="L28" s="18"/>
      <c r="M28" s="18"/>
      <c r="N28" s="18"/>
    </row>
    <row r="29" spans="1:14" ht="18.75" customHeight="1" x14ac:dyDescent="0.2">
      <c r="A29" s="13" t="s">
        <v>26</v>
      </c>
      <c r="B29" s="13"/>
      <c r="C29" s="5"/>
      <c r="D29" s="19">
        <v>42773</v>
      </c>
      <c r="E29" s="19">
        <v>36540</v>
      </c>
      <c r="F29" s="19">
        <v>36523</v>
      </c>
      <c r="G29" s="14">
        <v>0</v>
      </c>
      <c r="H29" s="20">
        <v>40</v>
      </c>
      <c r="I29" s="20">
        <v>47.5</v>
      </c>
      <c r="J29" s="20">
        <v>48</v>
      </c>
      <c r="K29" s="20">
        <v>48</v>
      </c>
      <c r="L29" s="20">
        <v>142.4</v>
      </c>
      <c r="M29" s="20">
        <v>47.5</v>
      </c>
      <c r="N29" s="20">
        <v>50</v>
      </c>
    </row>
    <row r="30" spans="1:14" ht="18.75" customHeight="1" x14ac:dyDescent="0.2">
      <c r="A30" s="21"/>
      <c r="B30" s="22"/>
      <c r="C30" s="22"/>
      <c r="D30" s="22"/>
      <c r="E30" s="22"/>
      <c r="F30" s="107"/>
      <c r="G30" s="110"/>
      <c r="H30" s="142" t="s">
        <v>27</v>
      </c>
      <c r="I30" s="143"/>
      <c r="J30" s="143"/>
      <c r="K30" s="23"/>
      <c r="L30" s="113" t="s">
        <v>28</v>
      </c>
      <c r="M30" s="107"/>
      <c r="N30" s="110"/>
    </row>
    <row r="31" spans="1:14" ht="18.75" customHeight="1" x14ac:dyDescent="0.2">
      <c r="A31" s="21"/>
      <c r="B31" s="22"/>
      <c r="C31" s="22"/>
      <c r="D31" s="22"/>
      <c r="E31" s="22"/>
      <c r="F31" s="107"/>
      <c r="G31" s="110"/>
      <c r="H31" s="113" t="s">
        <v>29</v>
      </c>
      <c r="I31" s="107"/>
      <c r="J31" s="107"/>
      <c r="K31" s="110"/>
      <c r="L31" s="21"/>
      <c r="M31" s="22"/>
      <c r="N31" s="23"/>
    </row>
    <row r="32" spans="1:14" ht="18.75" customHeight="1" thickBot="1" x14ac:dyDescent="0.25">
      <c r="A32" s="24"/>
      <c r="B32" s="25"/>
      <c r="C32" s="25"/>
      <c r="D32" s="25"/>
      <c r="E32" s="25"/>
      <c r="F32" s="138"/>
      <c r="G32" s="139"/>
      <c r="H32" s="140" t="s">
        <v>30</v>
      </c>
      <c r="I32" s="141"/>
      <c r="J32" s="25"/>
      <c r="K32" s="26"/>
      <c r="L32" s="24"/>
      <c r="M32" s="25"/>
      <c r="N32" s="26"/>
    </row>
    <row r="33" spans="8:11" x14ac:dyDescent="0.2">
      <c r="H33" s="29">
        <f>SUM(H10:H28)</f>
        <v>40.000000000000007</v>
      </c>
      <c r="I33" s="29">
        <f>SUM(I10:I28)</f>
        <v>47.400000000000006</v>
      </c>
      <c r="J33" s="29">
        <f t="shared" ref="J33:K33" si="0">SUM(J10:J28)</f>
        <v>48</v>
      </c>
      <c r="K33" s="29">
        <f t="shared" si="0"/>
        <v>48</v>
      </c>
    </row>
  </sheetData>
  <mergeCells count="17">
    <mergeCell ref="L8:N8"/>
    <mergeCell ref="A7:C7"/>
    <mergeCell ref="E7:G7"/>
    <mergeCell ref="H7:K7"/>
    <mergeCell ref="L7:N7"/>
    <mergeCell ref="B8:B9"/>
    <mergeCell ref="C8:C9"/>
    <mergeCell ref="H8:I8"/>
    <mergeCell ref="J8:J9"/>
    <mergeCell ref="K8:K9"/>
    <mergeCell ref="F32:G32"/>
    <mergeCell ref="H32:I32"/>
    <mergeCell ref="F30:G30"/>
    <mergeCell ref="H30:J30"/>
    <mergeCell ref="L30:N30"/>
    <mergeCell ref="F31:G31"/>
    <mergeCell ref="H31:K31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R8 (説明)</vt:lpstr>
      <vt:lpstr>R8</vt:lpstr>
      <vt:lpstr>ORG</vt:lpstr>
      <vt:lpstr>ORG!Print_Area</vt:lpstr>
      <vt:lpstr>'R8'!Print_Area</vt:lpstr>
      <vt:lpstr>'R8 (説明)'!Print_Area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嗣雄 小野</dc:creator>
  <cp:lastModifiedBy>嗣雄 小野</cp:lastModifiedBy>
  <cp:lastPrinted>2026-07-06T03:06:54Z</cp:lastPrinted>
  <dcterms:created xsi:type="dcterms:W3CDTF">2026-06-16T08:10:01Z</dcterms:created>
  <dcterms:modified xsi:type="dcterms:W3CDTF">2026-07-06T03:33:11Z</dcterms:modified>
</cp:coreProperties>
</file>